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465046\Desktop\EOS Daneborg\"/>
    </mc:Choice>
  </mc:AlternateContent>
  <bookViews>
    <workbookView xWindow="0" yWindow="0" windowWidth="27300" windowHeight="12885" tabRatio="813"/>
  </bookViews>
  <sheets>
    <sheet name="How to use the EOS" sheetId="31" r:id="rId1"/>
    <sheet name="Step 1 - Basic data" sheetId="8" r:id="rId2"/>
    <sheet name="Step 1 - VEC and Persistence" sheetId="21" r:id="rId3"/>
    <sheet name="Step 1 - Oil spill modelling" sheetId="10" r:id="rId4"/>
    <sheet name="Step 1 background data" sheetId="6" state="hidden" r:id="rId5"/>
    <sheet name="Step 2 - Pollution Assessment" sheetId="9" r:id="rId6"/>
    <sheet name="Step 2 - OSR pros_cons" sheetId="19" r:id="rId7"/>
    <sheet name="Step 2 background data" sheetId="30" state="hidden" r:id="rId8"/>
    <sheet name="Step 3 - Effect index (E)" sheetId="16" r:id="rId9"/>
    <sheet name="Step 3 - Soot pollution index" sheetId="20" r:id="rId10"/>
    <sheet name="Step 3 - Recover time" sheetId="14" r:id="rId11"/>
    <sheet name="Step 3 - Recruitment_Fractions" sheetId="26" r:id="rId12"/>
    <sheet name="Step 3 background data" sheetId="32" state="hidden" r:id="rId13"/>
    <sheet name="Step 4 - ISB" sheetId="35" r:id="rId14"/>
    <sheet name="Step 4 - CD" sheetId="36" r:id="rId15"/>
    <sheet name="Step 4 - MR" sheetId="2" r:id="rId16"/>
    <sheet name="Step 4 - DN" sheetId="34" r:id="rId17"/>
    <sheet name="Step 4 - Background" sheetId="33" state="hidden" r:id="rId18"/>
    <sheet name="Step 5 - Results" sheetId="23" r:id="rId19"/>
  </sheets>
  <definedNames>
    <definedName name="Decision_tree_result">'Step 4 - Background'!$B$2:$B$4</definedName>
    <definedName name="Default_0">'Step 2 background data'!$I$5</definedName>
    <definedName name="Default_0.5">'Step 2 background data'!$I$4</definedName>
    <definedName name="Default_1">'Step 2 background data'!$I$3</definedName>
    <definedName name="Default_Evap_Nat.Disp">'Step 1 background data'!$AA$2</definedName>
    <definedName name="Default_minus0.5">'Step 2 background data'!$I$6</definedName>
    <definedName name="Default_minus1">'Step 2 background data'!$I$7</definedName>
    <definedName name="Default_pros_and_cons">'Step 2 background data'!$I$3:$I$7</definedName>
    <definedName name="DefaultAlgaeNEC">'Step 1 background data'!$K$3</definedName>
    <definedName name="DefaultCrustaceaEC50">'Step 1 background data'!$J$4</definedName>
    <definedName name="DefaultCrustaceansNEC">'Step 1 background data'!$K$4</definedName>
    <definedName name="DefaultDamageBird">'Step 1 background data'!$J$9</definedName>
    <definedName name="DefaultEC50Algae">'Step 1 background data'!$J$3</definedName>
    <definedName name="DefaultFishEC50">'Step 1 background data'!$J$6</definedName>
    <definedName name="DefaultFishNEC">'Step 1 background data'!$K$6</definedName>
    <definedName name="DefaultGenerationTime">'Step 3 background data'!$G$3</definedName>
    <definedName name="DefaultMusselsEC50">'Step 1 background data'!$J$5</definedName>
    <definedName name="DefaultMusselsNEC">'Step 1 background data'!$K$5</definedName>
    <definedName name="DefaultOilFilmThicknessSeabed">'Step 2 background data'!$B$3</definedName>
    <definedName name="DefaultOilFilmThicknessShoreline">'Step 2 background data'!$E$3</definedName>
    <definedName name="DefaultRecover">'Step 3 background data'!$G$2</definedName>
    <definedName name="DefaultSimulationLength">'Step 1 background data'!$N$4</definedName>
    <definedName name="DefaultSpecies">'Step 1 background data'!$T$2:$T$16</definedName>
    <definedName name="DefaultUptakeBird">'Step 1 background data'!$J$10</definedName>
    <definedName name="Persistence">'Step 1 background data'!$X$2:$X$10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3" l="1"/>
  <c r="E7" i="23"/>
  <c r="G7" i="23"/>
  <c r="I7" i="23"/>
  <c r="K7" i="23"/>
  <c r="E9" i="23"/>
  <c r="G9" i="23"/>
  <c r="I9" i="23"/>
  <c r="K9" i="23"/>
  <c r="E11" i="23"/>
  <c r="G11" i="23"/>
  <c r="I11" i="23"/>
  <c r="K11" i="23"/>
  <c r="E13" i="23"/>
  <c r="G13" i="23"/>
  <c r="I13" i="23"/>
  <c r="N20" i="10"/>
  <c r="D26" i="10"/>
  <c r="L50" i="10" l="1"/>
  <c r="L51" i="10"/>
  <c r="L49" i="10"/>
  <c r="L48" i="10"/>
  <c r="L47" i="10"/>
  <c r="L46" i="10"/>
  <c r="L45" i="10"/>
  <c r="L44" i="10"/>
  <c r="L43" i="10"/>
  <c r="L42" i="10"/>
  <c r="L41" i="10"/>
  <c r="E13" i="9" l="1"/>
  <c r="E21" i="9" s="1"/>
  <c r="E23" i="9" l="1"/>
  <c r="G23" i="14"/>
  <c r="G22" i="14"/>
  <c r="G21" i="14"/>
  <c r="F23" i="14"/>
  <c r="F22" i="14"/>
  <c r="F21" i="14"/>
  <c r="E21" i="14"/>
  <c r="E23" i="14"/>
  <c r="E22" i="14"/>
  <c r="D22" i="14"/>
  <c r="D23" i="14"/>
  <c r="D21" i="14"/>
  <c r="D20" i="14"/>
  <c r="E24" i="9" l="1"/>
  <c r="D10" i="26" s="1"/>
  <c r="S49" i="21"/>
  <c r="G20" i="14" l="1"/>
  <c r="F20" i="14"/>
  <c r="E20" i="14"/>
  <c r="F9" i="20"/>
  <c r="F12" i="20"/>
  <c r="F11" i="20"/>
  <c r="F10" i="20"/>
  <c r="D13" i="9"/>
  <c r="P33" i="21" l="1"/>
  <c r="R7" i="21"/>
  <c r="P51" i="21" l="1"/>
  <c r="E13" i="16"/>
  <c r="AH49" i="21"/>
  <c r="AC49" i="21"/>
  <c r="X49" i="21"/>
  <c r="H13" i="9" l="1"/>
  <c r="E22" i="9" s="1"/>
  <c r="E25" i="9" s="1"/>
  <c r="E2" i="32" l="1"/>
  <c r="E3" i="32"/>
  <c r="E4" i="32"/>
  <c r="E5" i="32"/>
  <c r="C2" i="32"/>
  <c r="C5" i="32"/>
  <c r="C4" i="32"/>
  <c r="C3" i="32"/>
  <c r="E6" i="32" l="1"/>
  <c r="C6" i="32"/>
  <c r="F14" i="20" s="1"/>
  <c r="F16" i="20" s="1"/>
  <c r="AH33" i="21"/>
  <c r="AH51" i="21" s="1"/>
  <c r="AG33" i="21"/>
  <c r="AG51" i="21" s="1"/>
  <c r="AF33" i="21"/>
  <c r="AF51" i="21" s="1"/>
  <c r="AE33" i="21"/>
  <c r="AE51" i="21" s="1"/>
  <c r="AC33" i="21"/>
  <c r="AC51" i="21" s="1"/>
  <c r="AB33" i="21"/>
  <c r="AB51" i="21" s="1"/>
  <c r="AA33" i="21"/>
  <c r="AA51" i="21" s="1"/>
  <c r="Z33" i="21"/>
  <c r="Z51" i="21" s="1"/>
  <c r="X33" i="21"/>
  <c r="X51" i="21" s="1"/>
  <c r="W33" i="21"/>
  <c r="W51" i="21" s="1"/>
  <c r="V33" i="21"/>
  <c r="V51" i="21" s="1"/>
  <c r="U33" i="21"/>
  <c r="U51" i="21" s="1"/>
  <c r="F25" i="20" l="1"/>
  <c r="F27" i="20" s="1"/>
  <c r="G41" i="16"/>
  <c r="G39" i="16"/>
  <c r="G37" i="16"/>
  <c r="G35" i="16"/>
  <c r="E52" i="16"/>
  <c r="E50" i="16"/>
  <c r="E48" i="16"/>
  <c r="E46" i="16"/>
  <c r="G26" i="16"/>
  <c r="G24" i="16"/>
  <c r="G30" i="16"/>
  <c r="G28" i="16"/>
  <c r="G52" i="16"/>
  <c r="G50" i="16"/>
  <c r="G48" i="16"/>
  <c r="G46" i="16"/>
  <c r="E41" i="16"/>
  <c r="E30" i="16"/>
  <c r="E37" i="16"/>
  <c r="E35" i="16"/>
  <c r="E39" i="16"/>
  <c r="E28" i="16"/>
  <c r="E26" i="16"/>
  <c r="E24" i="16"/>
  <c r="F26" i="16"/>
  <c r="F30" i="16"/>
  <c r="F28" i="16"/>
  <c r="F24" i="16"/>
  <c r="F41" i="16"/>
  <c r="F39" i="16"/>
  <c r="F37" i="16"/>
  <c r="F35" i="16"/>
  <c r="F50" i="16"/>
  <c r="F46" i="16"/>
  <c r="F52" i="16"/>
  <c r="F48" i="16"/>
  <c r="F13" i="9"/>
  <c r="I20" i="10"/>
  <c r="BB26" i="10"/>
  <c r="AW26" i="10"/>
  <c r="AR26" i="10"/>
  <c r="AM26" i="10"/>
  <c r="AH26" i="10"/>
  <c r="AC26" i="10"/>
  <c r="X26" i="10"/>
  <c r="S26" i="10"/>
  <c r="N26" i="10"/>
  <c r="I26" i="10"/>
  <c r="E15" i="16" l="1"/>
  <c r="S33" i="21" l="1"/>
  <c r="S51" i="21" s="1"/>
  <c r="R33" i="21"/>
  <c r="R51" i="21" s="1"/>
  <c r="Q33" i="21"/>
  <c r="Q51" i="21" s="1"/>
  <c r="E19" i="16" l="1"/>
  <c r="E17" i="16"/>
  <c r="G13" i="16"/>
  <c r="G19" i="16"/>
  <c r="G17" i="16"/>
  <c r="G15" i="16"/>
  <c r="F13" i="16"/>
  <c r="F19" i="16"/>
  <c r="F17" i="16"/>
  <c r="F15" i="16"/>
  <c r="E17" i="9"/>
  <c r="E16" i="9" l="1"/>
  <c r="E18" i="9" s="1"/>
  <c r="F9" i="9"/>
  <c r="K13" i="9"/>
  <c r="J13" i="9"/>
  <c r="I13" i="9"/>
  <c r="G13" i="9"/>
  <c r="S20" i="10"/>
  <c r="X20" i="10" s="1"/>
  <c r="AC20" i="10" s="1"/>
  <c r="AH20" i="10" s="1"/>
  <c r="AM20" i="10" s="1"/>
  <c r="AR20" i="10" s="1"/>
  <c r="AW20" i="10" s="1"/>
  <c r="D7" i="26" l="1"/>
  <c r="D22" i="26" s="1"/>
  <c r="H46" i="16"/>
  <c r="H35" i="16"/>
  <c r="H24" i="16"/>
  <c r="H41" i="16"/>
  <c r="H52" i="16"/>
  <c r="H30" i="16"/>
  <c r="H50" i="16"/>
  <c r="H39" i="16"/>
  <c r="H28" i="16"/>
  <c r="H48" i="16"/>
  <c r="H37" i="16"/>
  <c r="H26" i="16"/>
  <c r="H17" i="16"/>
  <c r="H15" i="16"/>
  <c r="H13" i="16"/>
  <c r="H19" i="16"/>
  <c r="F10" i="26" l="1"/>
  <c r="F24" i="26" s="1"/>
  <c r="D24" i="26"/>
  <c r="J10" i="26"/>
  <c r="J24" i="26" s="1"/>
  <c r="H10" i="26"/>
  <c r="H24" i="26" s="1"/>
</calcChain>
</file>

<file path=xl/sharedStrings.xml><?xml version="1.0" encoding="utf-8"?>
<sst xmlns="http://schemas.openxmlformats.org/spreadsheetml/2006/main" count="941" uniqueCount="394">
  <si>
    <t>Basic data and information</t>
  </si>
  <si>
    <t>Step 1</t>
  </si>
  <si>
    <t>Box</t>
  </si>
  <si>
    <t>Mechanical recovery</t>
  </si>
  <si>
    <t>Selection of assessment area</t>
  </si>
  <si>
    <t xml:space="preserve">Box </t>
  </si>
  <si>
    <t>Name</t>
  </si>
  <si>
    <t>Oil amount</t>
  </si>
  <si>
    <t>Duration</t>
  </si>
  <si>
    <t>Rate</t>
  </si>
  <si>
    <t>Wind</t>
  </si>
  <si>
    <t>m/s</t>
  </si>
  <si>
    <t>Air temp.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</si>
  <si>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</si>
  <si>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Ice</t>
  </si>
  <si>
    <t>%</t>
  </si>
  <si>
    <t>ice (B21)</t>
  </si>
  <si>
    <t>Scenario</t>
  </si>
  <si>
    <t>L</t>
  </si>
  <si>
    <t>min</t>
  </si>
  <si>
    <t>hr</t>
  </si>
  <si>
    <t>day</t>
  </si>
  <si>
    <t>set value</t>
  </si>
  <si>
    <t>chose unit</t>
  </si>
  <si>
    <t>L/min</t>
  </si>
  <si>
    <t>L/hr</t>
  </si>
  <si>
    <t>L/day</t>
  </si>
  <si>
    <t>C16</t>
  </si>
  <si>
    <t>C17</t>
  </si>
  <si>
    <t>C15</t>
  </si>
  <si>
    <t>Oil type</t>
  </si>
  <si>
    <t>Oil density</t>
  </si>
  <si>
    <t>Oil viscosity</t>
  </si>
  <si>
    <t>cP</t>
  </si>
  <si>
    <t>Number of scearios</t>
  </si>
  <si>
    <t>Release point</t>
  </si>
  <si>
    <t>Start time</t>
  </si>
  <si>
    <t>Day</t>
  </si>
  <si>
    <t>Year</t>
  </si>
  <si>
    <t>Prevailing wind direction</t>
  </si>
  <si>
    <t>km</t>
  </si>
  <si>
    <t>E47</t>
  </si>
  <si>
    <t>N</t>
  </si>
  <si>
    <t>NE</t>
  </si>
  <si>
    <t>E</t>
  </si>
  <si>
    <t>SE</t>
  </si>
  <si>
    <t>S</t>
  </si>
  <si>
    <t>SW</t>
  </si>
  <si>
    <t>W</t>
  </si>
  <si>
    <t>NW</t>
  </si>
  <si>
    <t>Characterization of the assessment area and water body</t>
  </si>
  <si>
    <t>Sea surface</t>
  </si>
  <si>
    <t>Water depth</t>
  </si>
  <si>
    <t>Sea surface area</t>
  </si>
  <si>
    <t>m</t>
  </si>
  <si>
    <t xml:space="preserve">Seawater volume </t>
  </si>
  <si>
    <t xml:space="preserve">Seabed area </t>
  </si>
  <si>
    <t xml:space="preserve">Shoreline length </t>
  </si>
  <si>
    <t>km^2</t>
  </si>
  <si>
    <t>km^3</t>
  </si>
  <si>
    <t>g/cm^3</t>
  </si>
  <si>
    <t>m^3/min</t>
  </si>
  <si>
    <t>m^3/hr</t>
  </si>
  <si>
    <t>m^3/day</t>
  </si>
  <si>
    <t>m^3</t>
  </si>
  <si>
    <t>psu</t>
  </si>
  <si>
    <t>mg/l</t>
  </si>
  <si>
    <t>Oxygen levels in bottom water</t>
  </si>
  <si>
    <t>Season 1</t>
  </si>
  <si>
    <t>Season 2</t>
  </si>
  <si>
    <t>Season 3</t>
  </si>
  <si>
    <t>Season 4</t>
  </si>
  <si>
    <t>Organism group</t>
  </si>
  <si>
    <t>Algae</t>
  </si>
  <si>
    <t>Crustaceans</t>
  </si>
  <si>
    <t>Mussels</t>
  </si>
  <si>
    <t>Fish</t>
  </si>
  <si>
    <t>mg THC/L</t>
  </si>
  <si>
    <t>EC50</t>
  </si>
  <si>
    <t xml:space="preserve">No Effect Concentration (NEC) </t>
  </si>
  <si>
    <t>NEC</t>
  </si>
  <si>
    <t>Box 1.7</t>
  </si>
  <si>
    <t>Effect of surface oil on seabird feathers</t>
  </si>
  <si>
    <t>µm</t>
  </si>
  <si>
    <t>Damage /change in feather microstructure</t>
  </si>
  <si>
    <t xml:space="preserve">Uptake of seawater of feathers </t>
  </si>
  <si>
    <t>Birds O'Hara</t>
  </si>
  <si>
    <t>damage</t>
  </si>
  <si>
    <t>uptake</t>
  </si>
  <si>
    <t>Seawater</t>
  </si>
  <si>
    <t>Seabed</t>
  </si>
  <si>
    <t>Shoreline</t>
  </si>
  <si>
    <t>m^3 oil</t>
  </si>
  <si>
    <t>Evaporated</t>
  </si>
  <si>
    <t>Naturally dispersed</t>
  </si>
  <si>
    <t>Water content</t>
  </si>
  <si>
    <t>Output from modelling after</t>
  </si>
  <si>
    <t>days of simulation</t>
  </si>
  <si>
    <t>box 1.9</t>
  </si>
  <si>
    <t>Variables</t>
  </si>
  <si>
    <t>Oil types</t>
  </si>
  <si>
    <t>Weather conditions</t>
  </si>
  <si>
    <t>Density, viscosity, evaporation, water soluble etc.</t>
  </si>
  <si>
    <t>continous spill, one spill</t>
  </si>
  <si>
    <t>wind, temperature, season</t>
  </si>
  <si>
    <t>Modelling duration</t>
  </si>
  <si>
    <t>length of simulation</t>
  </si>
  <si>
    <t>Duration of spill</t>
  </si>
  <si>
    <t>Oil amounts</t>
  </si>
  <si>
    <t>0-100 %</t>
  </si>
  <si>
    <t>Scenario 1</t>
  </si>
  <si>
    <t>Scenario 3</t>
  </si>
  <si>
    <t>Scenario X</t>
  </si>
  <si>
    <t>Scenario 2</t>
  </si>
  <si>
    <t>End time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</si>
  <si>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</si>
  <si>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</si>
  <si>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</si>
  <si>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</si>
  <si>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</si>
  <si>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</si>
  <si>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</si>
  <si>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Worst case value</t>
  </si>
  <si>
    <t>Simulation length</t>
  </si>
  <si>
    <t xml:space="preserve">After </t>
  </si>
  <si>
    <t>days of modelling</t>
  </si>
  <si>
    <t xml:space="preserve">Dissolved or natural dispersed oil in seawater </t>
  </si>
  <si>
    <t xml:space="preserve">Lowest EC50 or NEC for aquatic organisms </t>
  </si>
  <si>
    <t>Food item</t>
  </si>
  <si>
    <t>Commercial important</t>
  </si>
  <si>
    <t>Red listed species</t>
  </si>
  <si>
    <t>Accumulation</t>
  </si>
  <si>
    <t>Particular sensitive species to oil</t>
  </si>
  <si>
    <t>Stakeholder selected</t>
  </si>
  <si>
    <t>Habitat structure and condition</t>
  </si>
  <si>
    <t>Sea surface (ss)</t>
  </si>
  <si>
    <t>Seabed (sb)</t>
  </si>
  <si>
    <t>Shoreline (sl)</t>
  </si>
  <si>
    <t>Seawater (sw)</t>
  </si>
  <si>
    <t>Pros</t>
  </si>
  <si>
    <t>Cons</t>
  </si>
  <si>
    <r>
      <t>Oil is not removed from environment. Potential toxic oil concentrations. Chemicals are added to the effect of oil.                              Uptake of oil droplets.                              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consumption.</t>
    </r>
  </si>
  <si>
    <t>In situ burning</t>
  </si>
  <si>
    <t>Do nothing</t>
  </si>
  <si>
    <t>VEC</t>
  </si>
  <si>
    <t>Toxic</t>
  </si>
  <si>
    <t>Other</t>
  </si>
  <si>
    <t>Key species to ecosystem</t>
  </si>
  <si>
    <t>Smothering</t>
  </si>
  <si>
    <t>VEC present</t>
  </si>
  <si>
    <t>(Ess)</t>
  </si>
  <si>
    <t>(Esw)</t>
  </si>
  <si>
    <t>(Esb)</t>
  </si>
  <si>
    <t>(Esl)</t>
  </si>
  <si>
    <t>Sand</t>
  </si>
  <si>
    <t>Stones</t>
  </si>
  <si>
    <t>Pebbles</t>
  </si>
  <si>
    <t xml:space="preserve">Prevailing wind direction to inhabitation </t>
  </si>
  <si>
    <t xml:space="preserve">Prevailing wind direction to permanent ice </t>
  </si>
  <si>
    <t xml:space="preserve">Prevailing wind direction to site specific sensitive objects </t>
  </si>
  <si>
    <t>Prevailing wind direction to sensitive organisms / animal congregations</t>
  </si>
  <si>
    <t>Seabirds</t>
  </si>
  <si>
    <t>Marine mammals</t>
  </si>
  <si>
    <t>Marine reptiles</t>
  </si>
  <si>
    <t xml:space="preserve">Phytoplankton       </t>
  </si>
  <si>
    <t xml:space="preserve">Zooplankton                       </t>
  </si>
  <si>
    <t xml:space="preserve">Ichthyoplankton      </t>
  </si>
  <si>
    <t>Pelagic fish</t>
  </si>
  <si>
    <t xml:space="preserve">Benthos                               </t>
  </si>
  <si>
    <t xml:space="preserve">Coral reefs                           </t>
  </si>
  <si>
    <t>Demersal fish</t>
  </si>
  <si>
    <t xml:space="preserve">Intertidal community organisms                           </t>
  </si>
  <si>
    <t xml:space="preserve">Kelp forest organisms                           </t>
  </si>
  <si>
    <t>Prevent the natural dispersion process</t>
  </si>
  <si>
    <t>Prevent sedimentation of weathered oil</t>
  </si>
  <si>
    <t>Oil is removed from the environment</t>
  </si>
  <si>
    <t>Oil is combated offshore</t>
  </si>
  <si>
    <t>Smother and toxic effects on shoreline organisms</t>
  </si>
  <si>
    <t>Smother and toxic effects on organisms associated with sea surface</t>
  </si>
  <si>
    <t>Oil is removed from sea surface                                                   Acute toxic volatile oil compounds are combusted</t>
  </si>
  <si>
    <t>Oil is removed from sea surface</t>
  </si>
  <si>
    <t>Natural dispersion may occur</t>
  </si>
  <si>
    <t>Sedimentation of residues and particles from combustion</t>
  </si>
  <si>
    <t>Sedimentation of weathered oil may occur</t>
  </si>
  <si>
    <t>Sinking residues and particles from combustion</t>
  </si>
  <si>
    <t>Distance to inhabitation</t>
  </si>
  <si>
    <t>Distance to sensitive organisms / animal congregations</t>
  </si>
  <si>
    <t>Distance to permanent ice</t>
  </si>
  <si>
    <t>Distance to site specific sensitive objects</t>
  </si>
  <si>
    <t>Coastal fish</t>
  </si>
  <si>
    <t>Chemical dispersion</t>
  </si>
  <si>
    <t>Marsh community</t>
  </si>
  <si>
    <t>Mangrove community</t>
  </si>
  <si>
    <t>Boulders</t>
  </si>
  <si>
    <t>Marsh</t>
  </si>
  <si>
    <t>Mangrove</t>
  </si>
  <si>
    <t>EOS results</t>
  </si>
  <si>
    <t>Spring</t>
  </si>
  <si>
    <t>Summer</t>
  </si>
  <si>
    <t>Autumn</t>
  </si>
  <si>
    <t>Winter</t>
  </si>
  <si>
    <t>RESULTS</t>
  </si>
  <si>
    <t>Distance to inhabitation &lt; 5 km</t>
  </si>
  <si>
    <t>Distance to sensitive organisms / animal congregations &lt; 5 km</t>
  </si>
  <si>
    <t>Distance to site specific sensitive objects &lt; 5 km</t>
  </si>
  <si>
    <t>Distance to permanent ice &lt; 5 km  (to avoid deposition and reduced albedo effect)</t>
  </si>
  <si>
    <t>Volume fraction polluted</t>
  </si>
  <si>
    <t>7-700</t>
  </si>
  <si>
    <t>&lt;7</t>
  </si>
  <si>
    <t>&gt;700</t>
  </si>
  <si>
    <t>Sea surface area polluted</t>
  </si>
  <si>
    <t>Recover potential of VEC</t>
  </si>
  <si>
    <t>Small</t>
  </si>
  <si>
    <t>Large</t>
  </si>
  <si>
    <t>Nutritional conditions:</t>
  </si>
  <si>
    <t>P</t>
  </si>
  <si>
    <t>Oil spill modelling and output from modelling</t>
  </si>
  <si>
    <t>Number of seasons</t>
  </si>
  <si>
    <t>Feather thickness</t>
  </si>
  <si>
    <t>Size of oil spills</t>
  </si>
  <si>
    <t>Oil spill modelling</t>
  </si>
  <si>
    <t>Oil spill amounts</t>
  </si>
  <si>
    <t>Medium</t>
  </si>
  <si>
    <t>Oil on sea surface</t>
  </si>
  <si>
    <t>Sea surface areas exposed</t>
  </si>
  <si>
    <t>Seawater volumen potentially polluted at a toxic level from natural dispersion and chemical dispersion</t>
  </si>
  <si>
    <t>Seawater volume exposed (natural dispersion)</t>
  </si>
  <si>
    <t>Seawater volume exposed (chemical dispersion)</t>
  </si>
  <si>
    <t xml:space="preserve">Chemically dispersed oil in seawater </t>
  </si>
  <si>
    <t>oil film thickness on seabed</t>
  </si>
  <si>
    <t>oil film thickness shoreline</t>
  </si>
  <si>
    <t>For assumptions behind calculations consult Box 2.1</t>
  </si>
  <si>
    <t>Select 1 if species present in the criteria and 0 if not</t>
  </si>
  <si>
    <t>Select 1 if species present in the spatial compartment and 0 if not</t>
  </si>
  <si>
    <t>Species</t>
  </si>
  <si>
    <t>VEC selection</t>
  </si>
  <si>
    <t>Insert species or select default from list</t>
  </si>
  <si>
    <t>Assessment of potential pollution</t>
  </si>
  <si>
    <t>Step 2</t>
  </si>
  <si>
    <t>simulation length</t>
  </si>
  <si>
    <t>Assessment of response methods</t>
  </si>
  <si>
    <t>pros and cons</t>
  </si>
  <si>
    <t>These cells are automatically filled in based on the input in the orange cells</t>
  </si>
  <si>
    <t>Box numbers refers to the EOS tool handbook where more detailed describtions and explainations can be found</t>
  </si>
  <si>
    <t>Basic data</t>
  </si>
  <si>
    <t>Step 3</t>
  </si>
  <si>
    <t>OSR pros_cons</t>
  </si>
  <si>
    <t>Effect index</t>
  </si>
  <si>
    <t>How to fill in and complete the EOS tool</t>
  </si>
  <si>
    <t>Effect index [E]</t>
  </si>
  <si>
    <t>Step 3 - Soot pollution index</t>
  </si>
  <si>
    <t>Soot pollution index for in situ burning</t>
  </si>
  <si>
    <t>soot pollution</t>
  </si>
  <si>
    <t>yes</t>
  </si>
  <si>
    <t>no</t>
  </si>
  <si>
    <t>Distance too short</t>
  </si>
  <si>
    <t>max</t>
  </si>
  <si>
    <t>Distance soot pollution conversion</t>
  </si>
  <si>
    <t>Wind direction conversion</t>
  </si>
  <si>
    <t>Wind direction compensation</t>
  </si>
  <si>
    <t xml:space="preserve">Soot pollution index </t>
  </si>
  <si>
    <t>Always fill in the sheets from the top and downwards</t>
  </si>
  <si>
    <t>Soot pollution index</t>
  </si>
  <si>
    <t>Fill in below for prevailing wind direction if distance is not sufficient</t>
  </si>
  <si>
    <t>Recover poulation</t>
  </si>
  <si>
    <t>rehabilitation</t>
  </si>
  <si>
    <t>generation</t>
  </si>
  <si>
    <t xml:space="preserve">Recover </t>
  </si>
  <si>
    <t>year</t>
  </si>
  <si>
    <t>Limit value</t>
  </si>
  <si>
    <t>Step 3 - VEC Recruitment and fractions</t>
  </si>
  <si>
    <t>Fraction of sea surface area polluted</t>
  </si>
  <si>
    <t>nutrition</t>
  </si>
  <si>
    <t>These cells provides some extra guidance to the process</t>
  </si>
  <si>
    <t>If not enough prefilled cells are available please copy and paste to meet the necessary number</t>
  </si>
  <si>
    <t>Limit fractions</t>
  </si>
  <si>
    <t>Outout for the decision trees</t>
  </si>
  <si>
    <t>Sea surface area pollution</t>
  </si>
  <si>
    <t>persistence</t>
  </si>
  <si>
    <t>Output for decisions trees</t>
  </si>
  <si>
    <t>Low energy, rocky</t>
  </si>
  <si>
    <t>Biodegradation potential</t>
  </si>
  <si>
    <t>Can be based on nutritional values from sheet 'Step 1 - Basic data' etc.</t>
  </si>
  <si>
    <t>Retaining capacity high</t>
  </si>
  <si>
    <t>Recover time</t>
  </si>
  <si>
    <t>Fraction of sea surface area polluted as a function of total sea surface area in the specified area</t>
  </si>
  <si>
    <t>National responsibility species</t>
  </si>
  <si>
    <t xml:space="preserve"> Season 1</t>
  </si>
  <si>
    <t>Select 1 if present in the spatial compartment 'shoreline' and 0 if not</t>
  </si>
  <si>
    <t>Insert or select default from list</t>
  </si>
  <si>
    <t>The Effect index is automatically calculated for each season and compartment</t>
  </si>
  <si>
    <t>To be used in the decision trees</t>
  </si>
  <si>
    <t>Assessment area / waterbody</t>
  </si>
  <si>
    <t>Oil spill scenarios and model out-put</t>
  </si>
  <si>
    <t>Sea surface area and seawater volume with harmful slick thickness or concentrations</t>
  </si>
  <si>
    <t>Assessment of environmental pros and cons of oil spill response methods</t>
  </si>
  <si>
    <t>Pollution Assessment</t>
  </si>
  <si>
    <t>VEC and Persistence</t>
  </si>
  <si>
    <t>↓</t>
  </si>
  <si>
    <t>Recruitment_Fractions</t>
  </si>
  <si>
    <t>Fractions of sea surface area and seawater volume with harmful slick thickness or concentrations</t>
  </si>
  <si>
    <t>Effect index (E)</t>
  </si>
  <si>
    <t>Modelled rehabilitation time for a population, Generation time</t>
  </si>
  <si>
    <t>Soot Polution with respect to in situ burning as oil spill response method</t>
  </si>
  <si>
    <t>Step 4</t>
  </si>
  <si>
    <t>MR</t>
  </si>
  <si>
    <t>DN</t>
  </si>
  <si>
    <t>ISB</t>
  </si>
  <si>
    <t>CD</t>
  </si>
  <si>
    <t>Chemical dispersion, incl. guiding matrix</t>
  </si>
  <si>
    <t>Step 5</t>
  </si>
  <si>
    <t>Results</t>
  </si>
  <si>
    <t>Compiling of the EOS results for seasons and methods</t>
  </si>
  <si>
    <t>Total volume</t>
  </si>
  <si>
    <t>Seawater volume fraction polluted if nutrients not limiting</t>
  </si>
  <si>
    <t>Seawater volume fraction polluted</t>
  </si>
  <si>
    <t>A higher fraction of seawater volume polluted may be accepted if nutrient are not limiting</t>
  </si>
  <si>
    <t>Fraction of seawater volume polluted - chemical dispersion</t>
  </si>
  <si>
    <t>Sea surface area with oil slick thickness with potential effects on seabird feathers</t>
  </si>
  <si>
    <t>Output (VEC + persistence)</t>
  </si>
  <si>
    <t>Output (persistence)</t>
  </si>
  <si>
    <t>Ecotoxicological data</t>
  </si>
  <si>
    <t>Seawater volume to halocline/thermocline</t>
  </si>
  <si>
    <t>Depth of halocline/thermocline</t>
  </si>
  <si>
    <t>Water temperature above halocline/thermocline</t>
  </si>
  <si>
    <t>Selection of species / organism groups (VECs) of concern in the assessment area</t>
  </si>
  <si>
    <t>Persistence</t>
  </si>
  <si>
    <t>X</t>
  </si>
  <si>
    <t>Distance to congregations of concern in the assessment area's surroundings</t>
  </si>
  <si>
    <t>Calculations of sea surface area and seawater volume pollution</t>
  </si>
  <si>
    <r>
      <t>+/</t>
    </r>
    <r>
      <rPr>
        <b/>
        <sz val="11"/>
        <color theme="9" tint="-0.499984740745262"/>
        <rFont val="Symbol"/>
        <family val="1"/>
        <charset val="2"/>
      </rPr>
      <t>¸</t>
    </r>
  </si>
  <si>
    <t>See also box 2.3 and 2.4 for guidance for further background information about response technologies</t>
  </si>
  <si>
    <t>Assessment of environmental pros and cons of the oil spill response technologies</t>
  </si>
  <si>
    <t>Index for environmental effects related to compartment and technology</t>
  </si>
  <si>
    <t>Distance from the burn to congragations of concern is based on input from Box 1.8</t>
  </si>
  <si>
    <t xml:space="preserve">Rehabilitation time or Recover time for VEC of concern </t>
  </si>
  <si>
    <t>Rehabilitation time or Recover time</t>
  </si>
  <si>
    <t>Long rehabilitation / recover time or NOT able to rehabilitate</t>
  </si>
  <si>
    <t>Potential VEC recruitment assessed related to fractions of sea surface area and seawater volume polluted</t>
  </si>
  <si>
    <t>Consider</t>
  </si>
  <si>
    <t>OK</t>
  </si>
  <si>
    <t>Not recommended</t>
  </si>
  <si>
    <t>Decision Tree Mechanical Recovery</t>
  </si>
  <si>
    <t>Do Nothing</t>
  </si>
  <si>
    <t>Decision Tree Do Nothing</t>
  </si>
  <si>
    <t>Decision Tree In Situ Burning</t>
  </si>
  <si>
    <t>In Situ Burning</t>
  </si>
  <si>
    <t>Decision Tree Chemical Dispersion</t>
  </si>
  <si>
    <t>Chemical Dispersion</t>
  </si>
  <si>
    <t>Salinity above halocline/thermocline</t>
  </si>
  <si>
    <t>Potential risk of dispersed oil sediment as oily floc</t>
  </si>
  <si>
    <t>Sea surface (Rss)</t>
  </si>
  <si>
    <t>Shoreline (Rsl)</t>
  </si>
  <si>
    <t>Seawater (Rsw)</t>
  </si>
  <si>
    <t>Seabed (Rsb)</t>
  </si>
  <si>
    <t>Step 3 - VEC recover potential, R</t>
  </si>
  <si>
    <t>Output for decision trees</t>
  </si>
  <si>
    <t>Evaporation</t>
  </si>
  <si>
    <t>Natural Dispersion</t>
  </si>
  <si>
    <t>Limit values</t>
  </si>
  <si>
    <t>Evaporation + Natural dispersion</t>
  </si>
  <si>
    <t>Evaporation + natural dispersion</t>
  </si>
  <si>
    <t>Density</t>
  </si>
  <si>
    <t>g/cm3</t>
  </si>
  <si>
    <t>1-1</t>
  </si>
  <si>
    <t>1-2</t>
  </si>
  <si>
    <t>1-3</t>
  </si>
  <si>
    <t>1-4</t>
  </si>
  <si>
    <t>1-5</t>
  </si>
  <si>
    <t>1-6; 1-7</t>
  </si>
  <si>
    <t>1-8</t>
  </si>
  <si>
    <t>2-2</t>
  </si>
  <si>
    <t>2-5</t>
  </si>
  <si>
    <t>3-1</t>
  </si>
  <si>
    <t>3-2</t>
  </si>
  <si>
    <t>3-3</t>
  </si>
  <si>
    <t>3-4</t>
  </si>
  <si>
    <r>
      <t xml:space="preserve">In all the orange cells a number or value </t>
    </r>
    <r>
      <rPr>
        <i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filled in. Often it is possible to select a default value if no specific value is available. </t>
    </r>
  </si>
  <si>
    <t>The EOS tool should be filled in in the following order:</t>
  </si>
  <si>
    <t>Selection criteria for identification of species and organism groups of concern in the assessment area, Shoreline morphology – persistence of stranded oil spill</t>
  </si>
  <si>
    <t>Effect index for sea surface, seawater, seabed and shoreline</t>
  </si>
  <si>
    <t>tonne/min</t>
  </si>
  <si>
    <t>tonne</t>
  </si>
  <si>
    <t>tonne/hr</t>
  </si>
  <si>
    <t>tonne/day</t>
  </si>
  <si>
    <t>Input from 'Oil spill modelling' sheet</t>
  </si>
  <si>
    <t>Fraction of water volume polluted as a function of total water body (to the depth of halocline) in the specified area.</t>
  </si>
  <si>
    <t>The EOS is a desktop analysis based on oil spill scenarios and published as well as expert knowledge on the environment in the assessment area.</t>
  </si>
  <si>
    <t>The EOS tool is based on an Excel spreadsheet, with references to explanatory boxes provided in the EOS Handbook.</t>
  </si>
  <si>
    <t>The tool has been developed under the EU H2020 GRACE grant no. 679266</t>
  </si>
  <si>
    <t>EOS - Environment &amp; Oil Spill Response - an analytic tool for environmental assessments to support oil spill response planning</t>
  </si>
  <si>
    <t xml:space="preserve">The EOS tool can support decisions of inclusion of mechanical recovery, in situ burning and chemical dispersants in national oil spill contingency plans. In </t>
  </si>
  <si>
    <t xml:space="preserve">addition, the results obtained through the EOS tool can be used for establishment of cross-border and trans-boundary co-operation and agreements on </t>
  </si>
  <si>
    <t>oil spill response.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</si>
</sst>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Symbol"/>
      <family val="1"/>
      <charset val="2"/>
    </font>
    <font>
      <sz val="11"/>
      <color rgb="FF000000"/>
      <name val="Calibri"/>
      <family val="2"/>
      <scheme val="minor"/>
    </font>
    <font>
      <i/>
      <sz val="11"/>
      <color rgb="FF0A0A0A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5" fillId="3" borderId="5" applyNumberFormat="0" applyFont="0" applyAlignment="0" applyProtection="0"/>
    <xf numFmtId="0" fontId="12" fillId="7" borderId="0" applyNumberFormat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1" fillId="2" borderId="1" xfId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1" fillId="0" borderId="0" xfId="1" applyFill="1" applyBorder="1"/>
    <xf numFmtId="0" fontId="0" fillId="0" borderId="0" xfId="0" applyAlignment="1"/>
    <xf numFmtId="0" fontId="0" fillId="3" borderId="5" xfId="3" applyFont="1"/>
    <xf numFmtId="0" fontId="6" fillId="5" borderId="0" xfId="2" applyFont="1" applyFill="1"/>
    <xf numFmtId="0" fontId="3" fillId="5" borderId="0" xfId="0" applyFont="1" applyFill="1"/>
    <xf numFmtId="0" fontId="3" fillId="0" borderId="0" xfId="0" applyFont="1" applyFill="1" applyBorder="1"/>
    <xf numFmtId="0" fontId="1" fillId="3" borderId="5" xfId="3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4" borderId="0" xfId="0" applyFill="1"/>
    <xf numFmtId="0" fontId="0" fillId="3" borderId="5" xfId="3" applyFont="1"/>
    <xf numFmtId="0" fontId="3" fillId="3" borderId="5" xfId="3" applyFont="1"/>
    <xf numFmtId="0" fontId="0" fillId="4" borderId="0" xfId="0" applyFill="1" applyBorder="1"/>
    <xf numFmtId="0" fontId="1" fillId="4" borderId="0" xfId="1" applyFill="1" applyBorder="1"/>
    <xf numFmtId="1" fontId="3" fillId="3" borderId="5" xfId="3" applyNumberFormat="1" applyFont="1"/>
    <xf numFmtId="0" fontId="2" fillId="5" borderId="0" xfId="2" applyFill="1"/>
    <xf numFmtId="0" fontId="2" fillId="0" borderId="0" xfId="2" applyFill="1"/>
    <xf numFmtId="0" fontId="0" fillId="5" borderId="0" xfId="0" applyFill="1"/>
    <xf numFmtId="0" fontId="0" fillId="0" borderId="0" xfId="0"/>
    <xf numFmtId="0" fontId="12" fillId="7" borderId="0" xfId="4"/>
    <xf numFmtId="0" fontId="0" fillId="0" borderId="0" xfId="0" applyAlignment="1">
      <alignment vertical="top"/>
    </xf>
    <xf numFmtId="0" fontId="3" fillId="0" borderId="0" xfId="0" applyFont="1" applyAlignment="1"/>
    <xf numFmtId="0" fontId="7" fillId="0" borderId="0" xfId="0" applyFont="1" applyFill="1" applyAlignment="1"/>
    <xf numFmtId="0" fontId="2" fillId="5" borderId="0" xfId="2" applyFill="1" applyAlignment="1">
      <alignment wrapText="1"/>
    </xf>
    <xf numFmtId="0" fontId="12" fillId="4" borderId="0" xfId="4" applyFill="1" applyAlignment="1">
      <alignment horizontal="center" vertical="center"/>
    </xf>
    <xf numFmtId="0" fontId="0" fillId="3" borderId="5" xfId="3" applyFont="1" applyAlignment="1">
      <alignment wrapText="1"/>
    </xf>
    <xf numFmtId="0" fontId="0" fillId="0" borderId="0" xfId="0"/>
    <xf numFmtId="0" fontId="11" fillId="4" borderId="0" xfId="1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3" borderId="6" xfId="3" applyFont="1" applyBorder="1"/>
    <xf numFmtId="0" fontId="1" fillId="4" borderId="0" xfId="3" applyFont="1" applyFill="1" applyBorder="1"/>
    <xf numFmtId="0" fontId="12" fillId="7" borderId="0" xfId="4" applyAlignment="1"/>
    <xf numFmtId="0" fontId="12" fillId="7" borderId="0" xfId="4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7" fillId="9" borderId="0" xfId="0" applyFont="1" applyFill="1"/>
    <xf numFmtId="0" fontId="0" fillId="5" borderId="0" xfId="0" applyFill="1" applyBorder="1"/>
    <xf numFmtId="0" fontId="15" fillId="5" borderId="0" xfId="0" applyFont="1" applyFill="1"/>
    <xf numFmtId="0" fontId="0" fillId="5" borderId="0" xfId="0" applyFill="1" applyAlignment="1"/>
    <xf numFmtId="0" fontId="16" fillId="9" borderId="0" xfId="0" applyFont="1" applyFill="1"/>
    <xf numFmtId="0" fontId="17" fillId="9" borderId="0" xfId="0" applyFont="1" applyFill="1"/>
    <xf numFmtId="0" fontId="18" fillId="9" borderId="0" xfId="0" applyFont="1" applyFill="1"/>
    <xf numFmtId="0" fontId="19" fillId="9" borderId="0" xfId="0" applyFont="1" applyFill="1"/>
    <xf numFmtId="0" fontId="20" fillId="9" borderId="0" xfId="2" applyFont="1" applyFill="1"/>
    <xf numFmtId="0" fontId="6" fillId="0" borderId="0" xfId="2" applyFont="1" applyFill="1"/>
    <xf numFmtId="0" fontId="17" fillId="0" borderId="0" xfId="0" applyFont="1" applyFill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 wrapText="1"/>
    </xf>
    <xf numFmtId="49" fontId="0" fillId="5" borderId="0" xfId="0" applyNumberFormat="1" applyFill="1" applyAlignment="1">
      <alignment wrapText="1"/>
    </xf>
    <xf numFmtId="0" fontId="2" fillId="0" borderId="0" xfId="2" applyFill="1" applyAlignment="1">
      <alignment wrapText="1"/>
    </xf>
    <xf numFmtId="0" fontId="20" fillId="9" borderId="0" xfId="2" applyFont="1" applyFill="1" applyAlignment="1"/>
    <xf numFmtId="49" fontId="20" fillId="9" borderId="0" xfId="2" applyNumberFormat="1" applyFont="1" applyFill="1" applyAlignment="1">
      <alignment wrapText="1"/>
    </xf>
    <xf numFmtId="0" fontId="20" fillId="9" borderId="0" xfId="2" applyFont="1" applyFill="1" applyAlignment="1">
      <alignment wrapText="1"/>
    </xf>
    <xf numFmtId="0" fontId="18" fillId="9" borderId="0" xfId="0" applyFont="1" applyFill="1" applyAlignment="1"/>
    <xf numFmtId="0" fontId="19" fillId="9" borderId="0" xfId="0" applyFont="1" applyFill="1" applyAlignment="1">
      <alignment wrapText="1"/>
    </xf>
    <xf numFmtId="49" fontId="19" fillId="9" borderId="0" xfId="0" applyNumberFormat="1" applyFont="1" applyFill="1" applyAlignment="1">
      <alignment wrapText="1"/>
    </xf>
    <xf numFmtId="0" fontId="21" fillId="4" borderId="0" xfId="4" applyFont="1" applyFill="1" applyAlignment="1">
      <alignment horizontal="center" vertical="center"/>
    </xf>
    <xf numFmtId="0" fontId="0" fillId="13" borderId="0" xfId="0" applyFill="1"/>
    <xf numFmtId="0" fontId="2" fillId="13" borderId="0" xfId="2" applyFill="1"/>
    <xf numFmtId="49" fontId="12" fillId="7" borderId="0" xfId="4" applyNumberFormat="1" applyAlignment="1">
      <alignment wrapText="1"/>
    </xf>
    <xf numFmtId="1" fontId="0" fillId="0" borderId="0" xfId="0" applyNumberFormat="1"/>
    <xf numFmtId="49" fontId="20" fillId="9" borderId="0" xfId="2" applyNumberFormat="1" applyFont="1" applyFill="1"/>
    <xf numFmtId="49" fontId="20" fillId="9" borderId="0" xfId="2" applyNumberFormat="1" applyFont="1" applyFill="1" applyAlignment="1"/>
    <xf numFmtId="0" fontId="0" fillId="0" borderId="0" xfId="0"/>
    <xf numFmtId="0" fontId="1" fillId="2" borderId="1" xfId="1" applyProtection="1">
      <protection locked="0"/>
    </xf>
    <xf numFmtId="0" fontId="0" fillId="0" borderId="0" xfId="0" applyFill="1" applyProtection="1">
      <protection locked="0"/>
    </xf>
    <xf numFmtId="0" fontId="18" fillId="9" borderId="0" xfId="0" applyFont="1" applyFill="1" applyProtection="1">
      <protection locked="0"/>
    </xf>
    <xf numFmtId="0" fontId="19" fillId="9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4" fillId="9" borderId="0" xfId="2" applyFont="1" applyFill="1" applyProtection="1">
      <protection locked="0"/>
    </xf>
    <xf numFmtId="49" fontId="14" fillId="9" borderId="0" xfId="2" applyNumberFormat="1" applyFont="1" applyFill="1" applyProtection="1">
      <protection locked="0"/>
    </xf>
    <xf numFmtId="0" fontId="7" fillId="9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2" applyProtection="1">
      <protection locked="0"/>
    </xf>
    <xf numFmtId="49" fontId="14" fillId="9" borderId="0" xfId="2" applyNumberFormat="1" applyFont="1" applyFill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2" fillId="0" borderId="0" xfId="2" applyFill="1" applyProtection="1">
      <protection locked="0"/>
    </xf>
    <xf numFmtId="0" fontId="20" fillId="9" borderId="0" xfId="2" applyFont="1" applyFill="1" applyProtection="1">
      <protection locked="0"/>
    </xf>
    <xf numFmtId="49" fontId="20" fillId="9" borderId="0" xfId="2" applyNumberFormat="1" applyFont="1" applyFill="1" applyAlignment="1" applyProtection="1">
      <alignment vertical="center"/>
      <protection locked="0"/>
    </xf>
    <xf numFmtId="0" fontId="20" fillId="9" borderId="0" xfId="2" applyFont="1" applyFill="1" applyAlignment="1" applyProtection="1">
      <alignment vertical="center"/>
      <protection locked="0"/>
    </xf>
    <xf numFmtId="0" fontId="10" fillId="9" borderId="0" xfId="0" applyFont="1" applyFill="1" applyProtection="1">
      <protection locked="0"/>
    </xf>
    <xf numFmtId="0" fontId="20" fillId="0" borderId="0" xfId="2" applyFont="1" applyFill="1" applyProtection="1">
      <protection locked="0"/>
    </xf>
    <xf numFmtId="0" fontId="2" fillId="0" borderId="0" xfId="2" applyFill="1" applyAlignment="1" applyProtection="1">
      <alignment vertical="center"/>
      <protection locked="0"/>
    </xf>
    <xf numFmtId="0" fontId="12" fillId="7" borderId="0" xfId="4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" fillId="2" borderId="1" xfId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7" borderId="0" xfId="4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" borderId="5" xfId="3" applyFont="1" applyProtection="1"/>
    <xf numFmtId="0" fontId="0" fillId="3" borderId="5" xfId="3" applyFont="1" applyAlignment="1" applyProtection="1">
      <alignment horizontal="center"/>
    </xf>
    <xf numFmtId="0" fontId="6" fillId="0" borderId="0" xfId="2" applyFont="1" applyFill="1" applyProtection="1">
      <protection locked="0"/>
    </xf>
    <xf numFmtId="0" fontId="14" fillId="0" borderId="0" xfId="2" applyFont="1" applyFill="1" applyProtection="1">
      <protection locked="0"/>
    </xf>
    <xf numFmtId="0" fontId="3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11" borderId="0" xfId="0" applyFill="1" applyProtection="1">
      <protection locked="0"/>
    </xf>
    <xf numFmtId="0" fontId="0" fillId="12" borderId="0" xfId="0" applyFill="1" applyProtection="1">
      <protection locked="0"/>
    </xf>
    <xf numFmtId="0" fontId="1" fillId="2" borderId="1" xfId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49" fontId="0" fillId="0" borderId="0" xfId="0" applyNumberFormat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3" borderId="5" xfId="3" applyFont="1" applyProtection="1"/>
    <xf numFmtId="0" fontId="1" fillId="2" borderId="1" xfId="1" applyNumberFormat="1" applyAlignment="1" applyProtection="1">
      <alignment horizontal="center" vertical="center" wrapText="1"/>
      <protection locked="0"/>
    </xf>
    <xf numFmtId="0" fontId="0" fillId="13" borderId="0" xfId="0" applyFill="1" applyProtection="1">
      <protection locked="0"/>
    </xf>
    <xf numFmtId="0" fontId="2" fillId="13" borderId="0" xfId="2" applyFill="1" applyProtection="1">
      <protection locked="0"/>
    </xf>
    <xf numFmtId="49" fontId="20" fillId="9" borderId="0" xfId="2" applyNumberFormat="1" applyFont="1" applyFill="1" applyProtection="1">
      <protection locked="0"/>
    </xf>
    <xf numFmtId="0" fontId="12" fillId="7" borderId="0" xfId="4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2" fillId="4" borderId="0" xfId="4" applyFill="1" applyAlignment="1" applyProtection="1">
      <alignment horizontal="center" vertical="center"/>
    </xf>
    <xf numFmtId="0" fontId="0" fillId="3" borderId="5" xfId="3" applyNumberFormat="1" applyFont="1" applyProtection="1"/>
    <xf numFmtId="0" fontId="0" fillId="4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3" borderId="0" xfId="0" applyFill="1" applyAlignment="1" applyProtection="1">
      <alignment horizontal="center"/>
      <protection locked="0"/>
    </xf>
    <xf numFmtId="1" fontId="0" fillId="3" borderId="5" xfId="3" applyNumberFormat="1" applyFont="1" applyProtection="1"/>
    <xf numFmtId="0" fontId="0" fillId="0" borderId="0" xfId="0" applyAlignment="1" applyProtection="1">
      <alignment horizontal="left"/>
    </xf>
    <xf numFmtId="0" fontId="3" fillId="1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3" fillId="13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3" borderId="5" xfId="3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7" borderId="0" xfId="4" applyAlignment="1" applyProtection="1">
      <alignment horizontal="center" vertical="center"/>
      <protection locked="0"/>
    </xf>
    <xf numFmtId="0" fontId="12" fillId="7" borderId="0" xfId="4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4" borderId="0" xfId="4" applyFill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 applyProtection="1">
      <alignment horizontal="center"/>
      <protection locked="0"/>
    </xf>
    <xf numFmtId="0" fontId="0" fillId="9" borderId="0" xfId="0" applyFill="1"/>
    <xf numFmtId="0" fontId="23" fillId="0" borderId="0" xfId="0" applyFont="1"/>
    <xf numFmtId="0" fontId="24" fillId="0" borderId="0" xfId="0" applyFont="1" applyAlignment="1">
      <alignment vertical="center"/>
    </xf>
  </cellXfs>
  <cellStyles count="5">
    <cellStyle name="Explanatory Text" xfId="2" builtinId="53"/>
    <cellStyle name="Good" xfId="4" builtinId="26"/>
    <cellStyle name="Input" xfId="1" builtinId="20"/>
    <cellStyle name="Normal" xfId="0" builtinId="0"/>
    <cellStyle name="Note" xfId="3" builtinId="10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10</xdr:row>
      <xdr:rowOff>0</xdr:rowOff>
    </xdr:from>
    <xdr:to>
      <xdr:col>6</xdr:col>
      <xdr:colOff>427355</xdr:colOff>
      <xdr:row>13</xdr:row>
      <xdr:rowOff>127635</xdr:rowOff>
    </xdr:to>
    <xdr:pic>
      <xdr:nvPicPr>
        <xdr:cNvPr id="3" name="Kuv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52625"/>
          <a:ext cx="1046480" cy="69913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476251</xdr:colOff>
      <xdr:row>10</xdr:row>
      <xdr:rowOff>38100</xdr:rowOff>
    </xdr:from>
    <xdr:to>
      <xdr:col>4</xdr:col>
      <xdr:colOff>1145070</xdr:colOff>
      <xdr:row>13</xdr:row>
      <xdr:rowOff>104511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1" y="1990725"/>
          <a:ext cx="1249844" cy="63791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9</xdr:row>
      <xdr:rowOff>150611</xdr:rowOff>
    </xdr:from>
    <xdr:to>
      <xdr:col>3</xdr:col>
      <xdr:colOff>457200</xdr:colOff>
      <xdr:row>13</xdr:row>
      <xdr:rowOff>123197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1" y="1912736"/>
          <a:ext cx="1028699" cy="7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249693</xdr:colOff>
      <xdr:row>4</xdr:row>
      <xdr:rowOff>129886</xdr:rowOff>
    </xdr:from>
    <xdr:to>
      <xdr:col>8</xdr:col>
      <xdr:colOff>355170</xdr:colOff>
      <xdr:row>29</xdr:row>
      <xdr:rowOff>132333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511" y="969818"/>
          <a:ext cx="7041409" cy="47649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181841</xdr:colOff>
      <xdr:row>4</xdr:row>
      <xdr:rowOff>17318</xdr:rowOff>
    </xdr:from>
    <xdr:to>
      <xdr:col>8</xdr:col>
      <xdr:colOff>495580</xdr:colOff>
      <xdr:row>27</xdr:row>
      <xdr:rowOff>147204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659" y="857250"/>
          <a:ext cx="7232353" cy="4511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147902</xdr:colOff>
      <xdr:row>4</xdr:row>
      <xdr:rowOff>121227</xdr:rowOff>
    </xdr:from>
    <xdr:to>
      <xdr:col>9</xdr:col>
      <xdr:colOff>127571</xdr:colOff>
      <xdr:row>28</xdr:row>
      <xdr:rowOff>8659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720" y="961159"/>
          <a:ext cx="7530396" cy="44594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147869</xdr:colOff>
      <xdr:row>4</xdr:row>
      <xdr:rowOff>129886</xdr:rowOff>
    </xdr:from>
    <xdr:to>
      <xdr:col>8</xdr:col>
      <xdr:colOff>387112</xdr:colOff>
      <xdr:row>27</xdr:row>
      <xdr:rowOff>141869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87" y="969818"/>
          <a:ext cx="7201152" cy="439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3" customWidth="1"/>
    <col min="2" max="2" width="3" style="48" customWidth="1"/>
    <col min="4" max="4" width="8.7109375" customWidth="1"/>
    <col min="5" max="5" width="18.42578125" bestFit="1" customWidth="1"/>
    <col min="7" max="7" width="98.140625" customWidth="1"/>
    <col min="8" max="8" width="3.85546875" style="48" customWidth="1"/>
    <col min="9" max="9" width="3.140625" customWidth="1"/>
  </cols>
  <sheetData>
    <row r="1" spans="1:9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s="78" customFormat="1" x14ac:dyDescent="0.25">
      <c r="A2" s="30"/>
      <c r="B2" s="19"/>
      <c r="C2" s="19"/>
      <c r="D2" s="19"/>
      <c r="E2" s="19"/>
      <c r="F2" s="19"/>
      <c r="G2" s="19"/>
      <c r="H2" s="19"/>
      <c r="I2" s="30"/>
    </row>
    <row r="3" spans="1:9" s="78" customFormat="1" ht="18.75" x14ac:dyDescent="0.3">
      <c r="A3" s="30"/>
      <c r="B3" s="19"/>
      <c r="C3" s="54" t="s">
        <v>390</v>
      </c>
      <c r="D3" s="170"/>
      <c r="E3" s="170"/>
      <c r="F3" s="170"/>
      <c r="G3" s="170"/>
      <c r="H3" s="19"/>
      <c r="I3" s="30"/>
    </row>
    <row r="4" spans="1:9" s="78" customFormat="1" x14ac:dyDescent="0.25">
      <c r="A4" s="30"/>
      <c r="B4" s="19"/>
      <c r="C4" s="19"/>
      <c r="D4" s="19"/>
      <c r="E4" s="19"/>
      <c r="F4" s="19"/>
      <c r="G4" s="19"/>
      <c r="H4" s="19"/>
      <c r="I4" s="30"/>
    </row>
    <row r="5" spans="1:9" s="78" customFormat="1" x14ac:dyDescent="0.25">
      <c r="A5" s="30"/>
      <c r="B5" s="19"/>
      <c r="C5" s="171" t="s">
        <v>387</v>
      </c>
      <c r="D5" s="19"/>
      <c r="E5" s="19"/>
      <c r="F5" s="19"/>
      <c r="G5" s="19"/>
      <c r="H5" s="19"/>
      <c r="I5" s="30"/>
    </row>
    <row r="6" spans="1:9" s="78" customFormat="1" x14ac:dyDescent="0.25">
      <c r="A6" s="30"/>
      <c r="B6" s="19"/>
      <c r="C6" s="171" t="s">
        <v>391</v>
      </c>
      <c r="D6" s="19"/>
      <c r="E6" s="19"/>
      <c r="F6" s="19"/>
      <c r="G6" s="19"/>
      <c r="H6" s="19"/>
      <c r="I6" s="30"/>
    </row>
    <row r="7" spans="1:9" s="78" customFormat="1" x14ac:dyDescent="0.25">
      <c r="A7" s="30"/>
      <c r="B7" s="19"/>
      <c r="C7" s="171" t="s">
        <v>392</v>
      </c>
      <c r="D7" s="19"/>
      <c r="E7" s="19"/>
      <c r="F7" s="19"/>
      <c r="G7" s="19"/>
      <c r="H7" s="19"/>
      <c r="I7" s="30"/>
    </row>
    <row r="8" spans="1:9" s="78" customFormat="1" x14ac:dyDescent="0.25">
      <c r="A8" s="30"/>
      <c r="B8" s="19"/>
      <c r="C8" s="171" t="s">
        <v>393</v>
      </c>
      <c r="D8" s="19"/>
      <c r="E8" s="19"/>
      <c r="F8" s="19"/>
      <c r="G8" s="19"/>
      <c r="H8" s="19"/>
      <c r="I8" s="30"/>
    </row>
    <row r="9" spans="1:9" s="78" customFormat="1" x14ac:dyDescent="0.25">
      <c r="A9" s="30"/>
      <c r="B9" s="19"/>
      <c r="C9" s="171" t="s">
        <v>388</v>
      </c>
      <c r="D9" s="19"/>
      <c r="E9" s="19"/>
      <c r="F9" s="19"/>
      <c r="G9" s="19"/>
      <c r="H9" s="19"/>
      <c r="I9" s="30"/>
    </row>
    <row r="10" spans="1:9" s="78" customFormat="1" x14ac:dyDescent="0.25">
      <c r="A10" s="30"/>
      <c r="B10" s="19"/>
      <c r="C10" s="171"/>
      <c r="D10" s="19"/>
      <c r="E10" s="19"/>
      <c r="F10" s="19"/>
      <c r="G10" s="19"/>
      <c r="H10" s="19"/>
      <c r="I10" s="30"/>
    </row>
    <row r="11" spans="1:9" s="78" customFormat="1" x14ac:dyDescent="0.25">
      <c r="A11" s="30"/>
      <c r="B11" s="19"/>
      <c r="C11" s="171"/>
      <c r="D11" s="19"/>
      <c r="E11" s="19"/>
      <c r="F11" s="19"/>
      <c r="G11" s="19"/>
      <c r="H11" s="19"/>
      <c r="I11" s="30"/>
    </row>
    <row r="12" spans="1:9" s="78" customFormat="1" x14ac:dyDescent="0.25">
      <c r="A12" s="30"/>
      <c r="B12" s="19"/>
      <c r="D12" s="19"/>
      <c r="E12" s="19"/>
      <c r="F12" s="19"/>
      <c r="G12" s="19"/>
      <c r="H12" s="19"/>
      <c r="I12" s="30"/>
    </row>
    <row r="13" spans="1:9" s="78" customFormat="1" x14ac:dyDescent="0.25">
      <c r="A13" s="30"/>
      <c r="B13" s="19"/>
      <c r="C13" s="19"/>
      <c r="D13" s="19"/>
      <c r="E13" s="19"/>
      <c r="F13" s="19"/>
      <c r="G13" s="19"/>
      <c r="H13" s="19"/>
      <c r="I13" s="30"/>
    </row>
    <row r="14" spans="1:9" s="78" customFormat="1" x14ac:dyDescent="0.25">
      <c r="A14" s="30"/>
      <c r="B14" s="19"/>
      <c r="C14" s="19"/>
      <c r="D14" s="19"/>
      <c r="E14" s="19"/>
      <c r="F14" s="19"/>
      <c r="G14" s="19"/>
      <c r="H14" s="19"/>
      <c r="I14" s="30"/>
    </row>
    <row r="15" spans="1:9" s="78" customFormat="1" x14ac:dyDescent="0.25">
      <c r="A15" s="30"/>
      <c r="B15" s="19"/>
      <c r="C15" s="172" t="s">
        <v>389</v>
      </c>
      <c r="D15" s="19"/>
      <c r="E15" s="19"/>
      <c r="F15" s="19"/>
      <c r="G15" s="19"/>
      <c r="H15" s="19"/>
      <c r="I15" s="30"/>
    </row>
    <row r="16" spans="1:9" s="48" customFormat="1" x14ac:dyDescent="0.25">
      <c r="A16" s="30"/>
      <c r="B16" s="19"/>
      <c r="C16" s="19"/>
      <c r="D16" s="19"/>
      <c r="E16" s="19"/>
      <c r="F16" s="19"/>
      <c r="G16" s="19"/>
      <c r="H16" s="19"/>
      <c r="I16" s="30"/>
    </row>
    <row r="17" spans="1:12" ht="18.75" x14ac:dyDescent="0.3">
      <c r="A17" s="30"/>
      <c r="B17" s="19"/>
      <c r="C17" s="54" t="s">
        <v>248</v>
      </c>
      <c r="D17" s="55"/>
      <c r="E17" s="55"/>
      <c r="F17" s="55"/>
      <c r="G17" s="55"/>
      <c r="H17" s="60"/>
      <c r="I17" s="30"/>
    </row>
    <row r="18" spans="1:12" x14ac:dyDescent="0.25">
      <c r="A18" s="30"/>
      <c r="B18" s="19"/>
      <c r="I18" s="30"/>
    </row>
    <row r="19" spans="1:12" x14ac:dyDescent="0.25">
      <c r="A19" s="30"/>
      <c r="B19" s="19"/>
      <c r="C19" s="2"/>
      <c r="D19" s="41" t="s">
        <v>377</v>
      </c>
      <c r="I19" s="30"/>
    </row>
    <row r="20" spans="1:12" x14ac:dyDescent="0.25">
      <c r="A20" s="30"/>
      <c r="B20" s="19"/>
      <c r="D20" s="41" t="s">
        <v>261</v>
      </c>
      <c r="I20" s="30"/>
    </row>
    <row r="21" spans="1:12" s="41" customFormat="1" x14ac:dyDescent="0.25">
      <c r="A21" s="30"/>
      <c r="B21" s="19"/>
      <c r="H21" s="48"/>
      <c r="I21" s="30"/>
    </row>
    <row r="22" spans="1:12" x14ac:dyDescent="0.25">
      <c r="A22" s="30"/>
      <c r="B22" s="19"/>
      <c r="C22" s="23"/>
      <c r="D22" t="s">
        <v>242</v>
      </c>
      <c r="I22" s="30"/>
    </row>
    <row r="23" spans="1:12" x14ac:dyDescent="0.25">
      <c r="A23" s="30"/>
      <c r="B23" s="19"/>
      <c r="I23" s="30"/>
    </row>
    <row r="24" spans="1:12" s="21" customFormat="1" x14ac:dyDescent="0.25">
      <c r="A24" s="30"/>
      <c r="B24" s="19"/>
      <c r="C24" s="32"/>
      <c r="D24" s="21" t="s">
        <v>273</v>
      </c>
      <c r="H24" s="48"/>
      <c r="I24" s="30"/>
    </row>
    <row r="25" spans="1:12" s="21" customFormat="1" x14ac:dyDescent="0.25">
      <c r="A25" s="30"/>
      <c r="B25" s="19"/>
      <c r="H25" s="48"/>
      <c r="I25" s="30"/>
    </row>
    <row r="26" spans="1:12" x14ac:dyDescent="0.25">
      <c r="A26" s="30"/>
      <c r="B26" s="19"/>
      <c r="C26" t="s">
        <v>243</v>
      </c>
      <c r="I26" s="30"/>
    </row>
    <row r="27" spans="1:12" s="21" customFormat="1" x14ac:dyDescent="0.25">
      <c r="A27" s="30"/>
      <c r="B27" s="19"/>
      <c r="C27" s="21" t="s">
        <v>274</v>
      </c>
      <c r="H27" s="48"/>
      <c r="I27" s="30"/>
    </row>
    <row r="28" spans="1:12" x14ac:dyDescent="0.25">
      <c r="A28" s="30"/>
      <c r="B28" s="19"/>
      <c r="I28" s="30"/>
    </row>
    <row r="29" spans="1:12" x14ac:dyDescent="0.25">
      <c r="A29" s="30"/>
      <c r="B29" s="19"/>
      <c r="C29" s="1" t="s">
        <v>378</v>
      </c>
      <c r="I29" s="30"/>
    </row>
    <row r="30" spans="1:12" ht="14.85" customHeight="1" x14ac:dyDescent="0.25">
      <c r="A30" s="30"/>
      <c r="B30" s="19"/>
      <c r="C30" s="42" t="s">
        <v>298</v>
      </c>
      <c r="D30" t="s">
        <v>1</v>
      </c>
      <c r="E30" t="s">
        <v>244</v>
      </c>
      <c r="G30" s="41" t="s">
        <v>292</v>
      </c>
      <c r="I30" s="53"/>
      <c r="L30" s="41"/>
    </row>
    <row r="31" spans="1:12" ht="30" x14ac:dyDescent="0.25">
      <c r="A31" s="30"/>
      <c r="B31" s="19"/>
      <c r="C31" s="42" t="s">
        <v>298</v>
      </c>
      <c r="D31" s="33" t="s">
        <v>1</v>
      </c>
      <c r="E31" s="33" t="s">
        <v>297</v>
      </c>
      <c r="G31" s="3" t="s">
        <v>379</v>
      </c>
      <c r="H31" s="3"/>
      <c r="I31" s="53"/>
      <c r="L31" s="41"/>
    </row>
    <row r="32" spans="1:12" x14ac:dyDescent="0.25">
      <c r="A32" s="30"/>
      <c r="B32" s="19"/>
      <c r="C32" s="42" t="s">
        <v>298</v>
      </c>
      <c r="D32" t="s">
        <v>1</v>
      </c>
      <c r="E32" t="s">
        <v>220</v>
      </c>
      <c r="G32" s="41" t="s">
        <v>293</v>
      </c>
      <c r="I32" s="53"/>
      <c r="L32" s="41"/>
    </row>
    <row r="33" spans="1:9" s="47" customFormat="1" x14ac:dyDescent="0.25">
      <c r="A33" s="30"/>
      <c r="B33" s="19"/>
      <c r="C33" s="42"/>
      <c r="H33" s="48"/>
      <c r="I33" s="53"/>
    </row>
    <row r="34" spans="1:9" x14ac:dyDescent="0.25">
      <c r="A34" s="30"/>
      <c r="B34" s="19"/>
      <c r="C34" s="42" t="s">
        <v>298</v>
      </c>
      <c r="D34" t="s">
        <v>238</v>
      </c>
      <c r="E34" t="s">
        <v>296</v>
      </c>
      <c r="G34" s="41" t="s">
        <v>294</v>
      </c>
      <c r="I34" s="30"/>
    </row>
    <row r="35" spans="1:9" x14ac:dyDescent="0.25">
      <c r="A35" s="30"/>
      <c r="B35" s="19"/>
      <c r="C35" s="42" t="s">
        <v>298</v>
      </c>
      <c r="D35" t="s">
        <v>238</v>
      </c>
      <c r="E35" t="s">
        <v>246</v>
      </c>
      <c r="G35" s="41" t="s">
        <v>295</v>
      </c>
      <c r="I35" s="30"/>
    </row>
    <row r="36" spans="1:9" x14ac:dyDescent="0.25">
      <c r="A36" s="30"/>
      <c r="B36" s="19"/>
      <c r="C36" s="18"/>
      <c r="I36" s="30"/>
    </row>
    <row r="37" spans="1:9" x14ac:dyDescent="0.25">
      <c r="A37" s="30"/>
      <c r="B37" s="19"/>
      <c r="C37" s="42" t="s">
        <v>298</v>
      </c>
      <c r="D37" t="s">
        <v>245</v>
      </c>
      <c r="E37" s="41" t="s">
        <v>301</v>
      </c>
      <c r="G37" s="41" t="s">
        <v>380</v>
      </c>
      <c r="I37" s="30"/>
    </row>
    <row r="38" spans="1:9" x14ac:dyDescent="0.25">
      <c r="A38" s="30"/>
      <c r="B38" s="19"/>
      <c r="C38" s="42" t="s">
        <v>298</v>
      </c>
      <c r="D38" s="41" t="s">
        <v>245</v>
      </c>
      <c r="E38" s="41" t="s">
        <v>262</v>
      </c>
      <c r="G38" s="41" t="s">
        <v>303</v>
      </c>
      <c r="I38" s="30"/>
    </row>
    <row r="39" spans="1:9" x14ac:dyDescent="0.25">
      <c r="A39" s="30"/>
      <c r="B39" s="19"/>
      <c r="C39" s="42" t="s">
        <v>298</v>
      </c>
      <c r="D39" s="41" t="s">
        <v>245</v>
      </c>
      <c r="E39" t="s">
        <v>284</v>
      </c>
      <c r="G39" s="41" t="s">
        <v>302</v>
      </c>
      <c r="I39" s="30"/>
    </row>
    <row r="40" spans="1:9" x14ac:dyDescent="0.25">
      <c r="A40" s="30"/>
      <c r="B40" s="19"/>
      <c r="C40" s="42" t="s">
        <v>298</v>
      </c>
      <c r="D40" s="41" t="s">
        <v>245</v>
      </c>
      <c r="E40" t="s">
        <v>299</v>
      </c>
      <c r="G40" s="41" t="s">
        <v>300</v>
      </c>
      <c r="I40" s="30"/>
    </row>
    <row r="41" spans="1:9" x14ac:dyDescent="0.25">
      <c r="A41" s="30"/>
      <c r="B41" s="19"/>
      <c r="D41" s="41"/>
      <c r="I41" s="30"/>
    </row>
    <row r="42" spans="1:9" x14ac:dyDescent="0.25">
      <c r="A42" s="30"/>
      <c r="B42" s="19"/>
      <c r="C42" s="42" t="s">
        <v>298</v>
      </c>
      <c r="D42" t="s">
        <v>304</v>
      </c>
      <c r="E42" t="s">
        <v>305</v>
      </c>
      <c r="G42" s="41" t="s">
        <v>3</v>
      </c>
      <c r="I42" s="30"/>
    </row>
    <row r="43" spans="1:9" x14ac:dyDescent="0.25">
      <c r="A43" s="30"/>
      <c r="B43" s="19"/>
      <c r="C43" s="42" t="s">
        <v>298</v>
      </c>
      <c r="D43" s="41" t="s">
        <v>304</v>
      </c>
      <c r="E43" t="s">
        <v>306</v>
      </c>
      <c r="G43" s="41" t="s">
        <v>143</v>
      </c>
      <c r="I43" s="30"/>
    </row>
    <row r="44" spans="1:9" x14ac:dyDescent="0.25">
      <c r="A44" s="30"/>
      <c r="B44" s="19"/>
      <c r="C44" s="42" t="s">
        <v>298</v>
      </c>
      <c r="D44" s="41" t="s">
        <v>304</v>
      </c>
      <c r="E44" t="s">
        <v>307</v>
      </c>
      <c r="G44" s="41" t="s">
        <v>142</v>
      </c>
      <c r="I44" s="30"/>
    </row>
    <row r="45" spans="1:9" x14ac:dyDescent="0.25">
      <c r="A45" s="30"/>
      <c r="B45" s="19"/>
      <c r="C45" s="42" t="s">
        <v>298</v>
      </c>
      <c r="D45" s="41" t="s">
        <v>304</v>
      </c>
      <c r="E45" t="s">
        <v>308</v>
      </c>
      <c r="G45" s="41" t="s">
        <v>309</v>
      </c>
      <c r="I45" s="30"/>
    </row>
    <row r="46" spans="1:9" x14ac:dyDescent="0.25">
      <c r="A46" s="30"/>
      <c r="B46" s="19"/>
      <c r="D46" s="41"/>
      <c r="I46" s="30"/>
    </row>
    <row r="47" spans="1:9" x14ac:dyDescent="0.25">
      <c r="A47" s="30"/>
      <c r="B47" s="19"/>
      <c r="C47" s="42" t="s">
        <v>298</v>
      </c>
      <c r="D47" t="s">
        <v>310</v>
      </c>
      <c r="E47" t="s">
        <v>311</v>
      </c>
      <c r="G47" t="s">
        <v>312</v>
      </c>
      <c r="I47" s="30"/>
    </row>
    <row r="48" spans="1:9" x14ac:dyDescent="0.25">
      <c r="A48" s="30"/>
      <c r="B48" s="19"/>
      <c r="I48" s="30"/>
    </row>
    <row r="49" spans="1:9" x14ac:dyDescent="0.25">
      <c r="A49" s="30"/>
      <c r="B49" s="19"/>
      <c r="I49" s="30"/>
    </row>
    <row r="50" spans="1:9" x14ac:dyDescent="0.25">
      <c r="A50" s="30"/>
      <c r="B50" s="30"/>
      <c r="C50" s="30"/>
      <c r="D50" s="30"/>
      <c r="E50" s="30"/>
      <c r="F50" s="30"/>
      <c r="G50" s="30"/>
      <c r="H50" s="30"/>
      <c r="I50" s="30"/>
    </row>
  </sheetData>
  <sheetProtection algorithmName="SHA-512" hashValue="GQAJmsx6U9EhwdsCHVnhHQbf7Hjd5mTEAWjgtQi+pJmZ8ap/PaiZoktyNYJ6Vg/Sjl15YlwLLHnmngQRp/ga/g==" saltValue="JN/nQoHv2LJbkTRB3oIuKg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8"/>
  <sheetViews>
    <sheetView showGridLines="0" showRowColHeaders="0" zoomScale="90" zoomScaleNormal="90" workbookViewId="0"/>
  </sheetViews>
  <sheetFormatPr defaultRowHeight="15" x14ac:dyDescent="0.25"/>
  <cols>
    <col min="1" max="1" width="2.7109375" style="49" customWidth="1"/>
    <col min="2" max="2" width="4.140625" style="49" customWidth="1"/>
    <col min="3" max="3" width="6.85546875" customWidth="1"/>
    <col min="4" max="4" width="4.5703125" bestFit="1" customWidth="1"/>
    <col min="5" max="5" width="84.42578125" bestFit="1" customWidth="1"/>
    <col min="6" max="6" width="22.140625" customWidth="1"/>
    <col min="7" max="7" width="3.5703125" customWidth="1"/>
    <col min="8" max="8" width="3.7109375" customWidth="1"/>
  </cols>
  <sheetData>
    <row r="1" spans="1:8" s="49" customFormat="1" x14ac:dyDescent="0.25">
      <c r="A1" s="72"/>
      <c r="B1" s="72"/>
      <c r="C1" s="72"/>
      <c r="D1" s="72"/>
      <c r="E1" s="72"/>
      <c r="F1" s="72"/>
      <c r="G1" s="72"/>
      <c r="H1" s="72"/>
    </row>
    <row r="2" spans="1:8" s="49" customFormat="1" x14ac:dyDescent="0.25">
      <c r="A2" s="72"/>
      <c r="H2" s="72"/>
    </row>
    <row r="3" spans="1:8" s="21" customFormat="1" ht="21" x14ac:dyDescent="0.35">
      <c r="A3" s="72"/>
      <c r="B3" s="49"/>
      <c r="C3" s="56" t="s">
        <v>250</v>
      </c>
      <c r="D3" s="57"/>
      <c r="E3" s="57"/>
      <c r="F3" s="57"/>
      <c r="H3" s="72"/>
    </row>
    <row r="4" spans="1:8" s="21" customFormat="1" x14ac:dyDescent="0.25">
      <c r="A4" s="72"/>
      <c r="B4" s="49"/>
      <c r="C4" s="1"/>
      <c r="H4" s="72"/>
    </row>
    <row r="5" spans="1:8" s="29" customFormat="1" x14ac:dyDescent="0.25">
      <c r="A5" s="73"/>
      <c r="C5" s="58" t="s">
        <v>2</v>
      </c>
      <c r="D5" s="76" t="s">
        <v>374</v>
      </c>
      <c r="E5" s="58" t="s">
        <v>251</v>
      </c>
      <c r="F5" s="58"/>
      <c r="H5" s="73"/>
    </row>
    <row r="6" spans="1:8" s="21" customFormat="1" x14ac:dyDescent="0.25">
      <c r="A6" s="72"/>
      <c r="B6" s="49"/>
      <c r="H6" s="72"/>
    </row>
    <row r="7" spans="1:8" x14ac:dyDescent="0.25">
      <c r="A7" s="72"/>
      <c r="E7" s="32" t="s">
        <v>334</v>
      </c>
      <c r="H7" s="72"/>
    </row>
    <row r="8" spans="1:8" x14ac:dyDescent="0.25">
      <c r="A8" s="72"/>
      <c r="H8" s="72"/>
    </row>
    <row r="9" spans="1:8" x14ac:dyDescent="0.25">
      <c r="A9" s="72"/>
      <c r="E9" t="s">
        <v>202</v>
      </c>
      <c r="F9" s="14" t="str">
        <f>IF(MIN('Step 1 - Oil spill modelling'!D57:D67) &lt; 5, "yes", "no")</f>
        <v>yes</v>
      </c>
      <c r="H9" s="72"/>
    </row>
    <row r="10" spans="1:8" x14ac:dyDescent="0.25">
      <c r="A10" s="72"/>
      <c r="E10" t="s">
        <v>203</v>
      </c>
      <c r="F10" s="14" t="str">
        <f>IF(MIN('Step 1 - Oil spill modelling'!E57:E67) &lt; 5, "yes", "no")</f>
        <v>yes</v>
      </c>
      <c r="H10" s="72"/>
    </row>
    <row r="11" spans="1:8" x14ac:dyDescent="0.25">
      <c r="A11" s="72"/>
      <c r="E11" t="s">
        <v>205</v>
      </c>
      <c r="F11" s="14" t="str">
        <f>IF(MIN('Step 1 - Oil spill modelling'!F57:F67) &lt; 5, "yes", "no")</f>
        <v>yes</v>
      </c>
      <c r="H11" s="72"/>
    </row>
    <row r="12" spans="1:8" x14ac:dyDescent="0.25">
      <c r="A12" s="72"/>
      <c r="E12" t="s">
        <v>204</v>
      </c>
      <c r="F12" s="14" t="str">
        <f>IF(MIN('Step 1 - Oil spill modelling'!G57:G67) &lt; 5, "yes", "no")</f>
        <v>yes</v>
      </c>
      <c r="H12" s="72"/>
    </row>
    <row r="13" spans="1:8" s="21" customFormat="1" x14ac:dyDescent="0.25">
      <c r="A13" s="72"/>
      <c r="B13" s="49"/>
      <c r="H13" s="72"/>
    </row>
    <row r="14" spans="1:8" s="21" customFormat="1" x14ac:dyDescent="0.25">
      <c r="A14" s="72"/>
      <c r="B14" s="49"/>
      <c r="E14" s="25" t="s">
        <v>255</v>
      </c>
      <c r="F14" s="23" t="str">
        <f>IF('Step 3 background data'!C6=1, "yes", "no")</f>
        <v>yes</v>
      </c>
      <c r="H14" s="72"/>
    </row>
    <row r="15" spans="1:8" s="31" customFormat="1" x14ac:dyDescent="0.25">
      <c r="A15" s="72"/>
      <c r="B15" s="49"/>
      <c r="H15" s="72"/>
    </row>
    <row r="16" spans="1:8" s="31" customFormat="1" ht="31.35" customHeight="1" x14ac:dyDescent="0.25">
      <c r="A16" s="72"/>
      <c r="B16" s="49"/>
      <c r="E16" s="25" t="s">
        <v>260</v>
      </c>
      <c r="F16" s="38" t="str">
        <f>IF(F14="no", "NO soot pollution", "Go to wind direction compensation")</f>
        <v>Go to wind direction compensation</v>
      </c>
      <c r="H16" s="72"/>
    </row>
    <row r="17" spans="1:8" x14ac:dyDescent="0.25">
      <c r="A17" s="72"/>
      <c r="E17" s="19"/>
      <c r="H17" s="72"/>
    </row>
    <row r="18" spans="1:8" x14ac:dyDescent="0.25">
      <c r="A18" s="72"/>
      <c r="E18" s="32" t="s">
        <v>263</v>
      </c>
      <c r="F18" s="31"/>
      <c r="H18" s="72"/>
    </row>
    <row r="19" spans="1:8" x14ac:dyDescent="0.25">
      <c r="A19" s="72"/>
      <c r="H19" s="72"/>
    </row>
    <row r="20" spans="1:8" x14ac:dyDescent="0.25">
      <c r="A20" s="72"/>
      <c r="E20" s="21" t="s">
        <v>157</v>
      </c>
      <c r="F20" s="79"/>
      <c r="H20" s="72"/>
    </row>
    <row r="21" spans="1:8" x14ac:dyDescent="0.25">
      <c r="A21" s="72"/>
      <c r="E21" s="21" t="s">
        <v>160</v>
      </c>
      <c r="F21" s="79"/>
      <c r="H21" s="72"/>
    </row>
    <row r="22" spans="1:8" x14ac:dyDescent="0.25">
      <c r="A22" s="72"/>
      <c r="E22" s="21" t="s">
        <v>158</v>
      </c>
      <c r="F22" s="79"/>
      <c r="H22" s="72"/>
    </row>
    <row r="23" spans="1:8" x14ac:dyDescent="0.25">
      <c r="A23" s="72"/>
      <c r="E23" s="21" t="s">
        <v>159</v>
      </c>
      <c r="F23" s="79"/>
      <c r="H23" s="72"/>
    </row>
    <row r="24" spans="1:8" x14ac:dyDescent="0.25">
      <c r="A24" s="72"/>
      <c r="H24" s="72"/>
    </row>
    <row r="25" spans="1:8" x14ac:dyDescent="0.25">
      <c r="A25" s="72"/>
      <c r="E25" s="25" t="s">
        <v>259</v>
      </c>
      <c r="F25" s="23" t="str">
        <f>IF('Step 3 background data'!E6=1, "no", "yes")</f>
        <v>yes</v>
      </c>
      <c r="H25" s="72"/>
    </row>
    <row r="26" spans="1:8" x14ac:dyDescent="0.25">
      <c r="A26" s="72"/>
      <c r="H26" s="72"/>
    </row>
    <row r="27" spans="1:8" ht="30" customHeight="1" x14ac:dyDescent="0.25">
      <c r="A27" s="72"/>
      <c r="E27" s="22" t="s">
        <v>262</v>
      </c>
      <c r="F27" s="23" t="str">
        <f>IF(F25="no", "YES soot pollution", "NO soot pollution")</f>
        <v>NO soot pollution</v>
      </c>
      <c r="H27" s="72"/>
    </row>
    <row r="28" spans="1:8" x14ac:dyDescent="0.25">
      <c r="A28" s="72"/>
      <c r="H28" s="72"/>
    </row>
    <row r="29" spans="1:8" x14ac:dyDescent="0.25">
      <c r="A29" s="72"/>
      <c r="B29" s="72"/>
      <c r="C29" s="72"/>
      <c r="D29" s="72"/>
      <c r="E29" s="72"/>
      <c r="F29" s="72"/>
      <c r="G29" s="72"/>
      <c r="H29" s="72"/>
    </row>
    <row r="30" spans="1:8" s="31" customFormat="1" x14ac:dyDescent="0.25">
      <c r="A30" s="49"/>
      <c r="B30" s="49"/>
    </row>
    <row r="31" spans="1:8" s="31" customFormat="1" x14ac:dyDescent="0.25">
      <c r="A31" s="49"/>
      <c r="B31" s="49"/>
    </row>
    <row r="32" spans="1:8" s="31" customFormat="1" x14ac:dyDescent="0.25">
      <c r="A32" s="49"/>
      <c r="B32" s="49"/>
    </row>
    <row r="33" spans="1:2" s="31" customFormat="1" x14ac:dyDescent="0.25">
      <c r="A33" s="49"/>
      <c r="B33" s="49"/>
    </row>
    <row r="34" spans="1:2" s="31" customFormat="1" x14ac:dyDescent="0.25">
      <c r="A34" s="49"/>
      <c r="B34" s="49"/>
    </row>
    <row r="35" spans="1:2" s="31" customFormat="1" x14ac:dyDescent="0.25">
      <c r="A35" s="49"/>
      <c r="B35" s="49"/>
    </row>
    <row r="36" spans="1:2" s="31" customFormat="1" x14ac:dyDescent="0.25">
      <c r="A36" s="49"/>
      <c r="B36" s="49"/>
    </row>
    <row r="37" spans="1:2" s="31" customFormat="1" x14ac:dyDescent="0.25">
      <c r="A37" s="49"/>
      <c r="B37" s="49"/>
    </row>
    <row r="38" spans="1:2" s="31" customFormat="1" x14ac:dyDescent="0.25">
      <c r="A38" s="49"/>
      <c r="B38" s="49"/>
    </row>
    <row r="39" spans="1:2" s="31" customFormat="1" x14ac:dyDescent="0.25">
      <c r="A39" s="49"/>
      <c r="B39" s="49"/>
    </row>
    <row r="40" spans="1:2" s="31" customFormat="1" x14ac:dyDescent="0.25">
      <c r="A40" s="49"/>
      <c r="B40" s="49"/>
    </row>
    <row r="41" spans="1:2" s="31" customFormat="1" x14ac:dyDescent="0.25">
      <c r="A41" s="49"/>
      <c r="B41" s="49"/>
    </row>
    <row r="42" spans="1:2" s="31" customFormat="1" x14ac:dyDescent="0.25">
      <c r="A42" s="49"/>
      <c r="B42" s="49"/>
    </row>
    <row r="43" spans="1:2" s="31" customFormat="1" x14ac:dyDescent="0.25">
      <c r="A43" s="49"/>
      <c r="B43" s="49"/>
    </row>
    <row r="44" spans="1:2" s="31" customFormat="1" x14ac:dyDescent="0.25">
      <c r="A44" s="49"/>
      <c r="B44" s="49"/>
    </row>
    <row r="45" spans="1:2" s="31" customFormat="1" x14ac:dyDescent="0.25">
      <c r="A45" s="49"/>
      <c r="B45" s="49"/>
    </row>
    <row r="46" spans="1:2" s="31" customFormat="1" x14ac:dyDescent="0.25">
      <c r="A46" s="49"/>
      <c r="B46" s="49"/>
    </row>
    <row r="47" spans="1:2" s="31" customFormat="1" x14ac:dyDescent="0.25">
      <c r="A47" s="49"/>
      <c r="B47" s="49"/>
    </row>
    <row r="48" spans="1:2" s="31" customFormat="1" x14ac:dyDescent="0.25">
      <c r="A48" s="49"/>
      <c r="B48" s="49"/>
    </row>
  </sheetData>
  <sheetProtection algorithmName="SHA-512" hashValue="WRKEZvrdweN645QV3AGTHe4oDWhRQVIsmr3grujv3Z7MEtDU8itbf+5JuScXj3NYtgsAwcoT9BWqRe61rkrP2Q==" saltValue="B/wejC1eRQ2O8CREVsRUNA==" spinCount="100000" sheet="1" objects="1" scenarios="1" insertColumns="0" insertRows="0"/>
  <conditionalFormatting sqref="D36">
    <cfRule type="colorScale" priority="9">
      <colorScale>
        <cfvo type="num" val="0"/>
        <cfvo type="num" val="1"/>
        <color theme="9"/>
        <color rgb="FFFF0000"/>
      </colorScale>
    </cfRule>
  </conditionalFormatting>
  <conditionalFormatting sqref="D43">
    <cfRule type="colorScale" priority="8">
      <colorScale>
        <cfvo type="num" val="0"/>
        <cfvo type="num" val="1"/>
        <color theme="9"/>
        <color rgb="FFFF0000"/>
      </colorScale>
    </cfRule>
  </conditionalFormatting>
  <conditionalFormatting sqref="H8">
    <cfRule type="containsText" dxfId="24" priority="2" operator="containsText" text="Go to wind direction compensation">
      <formula>NOT(ISERROR(SEARCH("Go to wind direction compensation",H8)))</formula>
    </cfRule>
  </conditionalFormatting>
  <conditionalFormatting sqref="F16">
    <cfRule type="containsText" dxfId="23" priority="1" operator="containsText" text="Go to wind direction compensation">
      <formula>NOT(ISERROR(SEARCH("Go to wind direction compensation",F16)))</formula>
    </cfRule>
  </conditionalFormatting>
  <dataValidations count="1">
    <dataValidation allowBlank="1" showErrorMessage="1" prompt="Select yes or no" sqref="F13:F16 H14:H16 F25 F9 F10 F11 F12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yes or no">
          <x14:formula1>
            <xm:f>'Step 3 background data'!$A$2:$A$3</xm:f>
          </x14:formula1>
          <xm:sqref>F20:F23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25"/>
  <sheetViews>
    <sheetView showGridLines="0" showRowColHeaders="0" zoomScaleNormal="100" workbookViewId="0"/>
  </sheetViews>
  <sheetFormatPr defaultRowHeight="15" x14ac:dyDescent="0.25"/>
  <cols>
    <col min="1" max="1" width="3.5703125" style="84" customWidth="1"/>
    <col min="2" max="2" width="3.85546875" style="84" customWidth="1"/>
    <col min="3" max="3" width="56.7109375" style="84" customWidth="1"/>
    <col min="4" max="5" width="12.140625" style="84" customWidth="1"/>
    <col min="6" max="6" width="10.42578125" style="84" customWidth="1"/>
    <col min="7" max="8" width="8.5703125" style="84" bestFit="1" customWidth="1"/>
    <col min="9" max="9" width="4.5703125" style="84" customWidth="1"/>
    <col min="10" max="10" width="3.85546875" style="84" customWidth="1"/>
    <col min="11" max="14" width="10.5703125" style="84" customWidth="1"/>
    <col min="15" max="16384" width="9.140625" style="84"/>
  </cols>
  <sheetData>
    <row r="1" spans="1:10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x14ac:dyDescent="0.25">
      <c r="A2" s="136"/>
      <c r="J2" s="136"/>
    </row>
    <row r="3" spans="1:10" ht="21" x14ac:dyDescent="0.35">
      <c r="A3" s="136"/>
      <c r="C3" s="81" t="s">
        <v>355</v>
      </c>
      <c r="D3" s="82"/>
      <c r="E3" s="82"/>
      <c r="F3" s="82"/>
      <c r="G3" s="82"/>
      <c r="H3" s="82"/>
      <c r="J3" s="136"/>
    </row>
    <row r="4" spans="1:10" x14ac:dyDescent="0.25">
      <c r="A4" s="136"/>
      <c r="C4" s="90"/>
      <c r="J4" s="136"/>
    </row>
    <row r="5" spans="1:10" s="100" customFormat="1" x14ac:dyDescent="0.25">
      <c r="A5" s="137"/>
      <c r="C5" s="101" t="s">
        <v>2</v>
      </c>
      <c r="D5" s="138" t="s">
        <v>375</v>
      </c>
      <c r="E5" s="101" t="s">
        <v>211</v>
      </c>
      <c r="F5" s="101"/>
      <c r="G5" s="101"/>
      <c r="H5" s="101"/>
      <c r="J5" s="137"/>
    </row>
    <row r="6" spans="1:10" x14ac:dyDescent="0.25">
      <c r="A6" s="136"/>
      <c r="J6" s="136"/>
    </row>
    <row r="7" spans="1:10" x14ac:dyDescent="0.25">
      <c r="A7" s="136"/>
      <c r="C7" s="84" t="s">
        <v>335</v>
      </c>
      <c r="D7" s="84" t="s">
        <v>51</v>
      </c>
      <c r="E7" s="84" t="s">
        <v>91</v>
      </c>
      <c r="F7" s="84" t="s">
        <v>89</v>
      </c>
      <c r="G7" s="84" t="s">
        <v>90</v>
      </c>
      <c r="J7" s="136"/>
    </row>
    <row r="8" spans="1:10" x14ac:dyDescent="0.25">
      <c r="A8" s="136"/>
      <c r="C8" s="84" t="s">
        <v>68</v>
      </c>
      <c r="D8" s="79"/>
      <c r="E8" s="79"/>
      <c r="F8" s="79"/>
      <c r="G8" s="79"/>
      <c r="H8" s="84" t="s">
        <v>268</v>
      </c>
      <c r="J8" s="136"/>
    </row>
    <row r="9" spans="1:10" x14ac:dyDescent="0.25">
      <c r="A9" s="136"/>
      <c r="C9" s="84" t="s">
        <v>69</v>
      </c>
      <c r="D9" s="79"/>
      <c r="E9" s="79"/>
      <c r="F9" s="79"/>
      <c r="G9" s="79"/>
      <c r="H9" s="84" t="s">
        <v>268</v>
      </c>
      <c r="J9" s="136"/>
    </row>
    <row r="10" spans="1:10" x14ac:dyDescent="0.25">
      <c r="A10" s="136"/>
      <c r="C10" s="84" t="s">
        <v>70</v>
      </c>
      <c r="D10" s="79"/>
      <c r="E10" s="79"/>
      <c r="F10" s="79"/>
      <c r="G10" s="79"/>
      <c r="H10" s="84" t="s">
        <v>268</v>
      </c>
      <c r="J10" s="136"/>
    </row>
    <row r="11" spans="1:10" x14ac:dyDescent="0.25">
      <c r="A11" s="136"/>
      <c r="C11" s="84" t="s">
        <v>71</v>
      </c>
      <c r="D11" s="79"/>
      <c r="E11" s="79"/>
      <c r="F11" s="79"/>
      <c r="G11" s="79"/>
      <c r="H11" s="84" t="s">
        <v>268</v>
      </c>
      <c r="J11" s="136"/>
    </row>
    <row r="12" spans="1:10" x14ac:dyDescent="0.25">
      <c r="A12" s="136"/>
      <c r="J12" s="136"/>
    </row>
    <row r="13" spans="1:10" x14ac:dyDescent="0.25">
      <c r="A13" s="136"/>
      <c r="J13" s="136"/>
    </row>
    <row r="14" spans="1:10" x14ac:dyDescent="0.25">
      <c r="A14" s="136"/>
      <c r="C14" s="113" t="s">
        <v>269</v>
      </c>
      <c r="J14" s="136"/>
    </row>
    <row r="15" spans="1:10" x14ac:dyDescent="0.25">
      <c r="A15" s="136"/>
      <c r="C15" s="84" t="s">
        <v>336</v>
      </c>
      <c r="D15" s="79"/>
      <c r="E15" s="84" t="s">
        <v>268</v>
      </c>
      <c r="J15" s="136"/>
    </row>
    <row r="16" spans="1:10" x14ac:dyDescent="0.25">
      <c r="A16" s="136"/>
      <c r="J16" s="136"/>
    </row>
    <row r="17" spans="1:10" x14ac:dyDescent="0.25">
      <c r="A17" s="136"/>
      <c r="J17" s="136"/>
    </row>
    <row r="18" spans="1:10" x14ac:dyDescent="0.25">
      <c r="A18" s="136"/>
      <c r="D18" s="113" t="s">
        <v>279</v>
      </c>
      <c r="E18" s="113"/>
      <c r="F18" s="113"/>
      <c r="G18" s="113"/>
      <c r="J18" s="136"/>
    </row>
    <row r="19" spans="1:10" ht="30" x14ac:dyDescent="0.25">
      <c r="A19" s="136"/>
      <c r="C19" s="84" t="s">
        <v>337</v>
      </c>
      <c r="D19" s="117" t="s">
        <v>351</v>
      </c>
      <c r="E19" s="117" t="s">
        <v>352</v>
      </c>
      <c r="F19" s="117" t="s">
        <v>353</v>
      </c>
      <c r="G19" s="117" t="s">
        <v>354</v>
      </c>
      <c r="J19" s="136"/>
    </row>
    <row r="20" spans="1:10" x14ac:dyDescent="0.25">
      <c r="A20" s="136"/>
      <c r="C20" s="84" t="s">
        <v>68</v>
      </c>
      <c r="D20" s="134" t="str">
        <f t="shared" ref="D20:G23" si="0">IF($D$15&gt;D8,"Short", "Long")</f>
        <v>Long</v>
      </c>
      <c r="E20" s="134" t="str">
        <f t="shared" si="0"/>
        <v>Long</v>
      </c>
      <c r="F20" s="134" t="str">
        <f t="shared" si="0"/>
        <v>Long</v>
      </c>
      <c r="G20" s="134" t="str">
        <f t="shared" si="0"/>
        <v>Long</v>
      </c>
      <c r="J20" s="136"/>
    </row>
    <row r="21" spans="1:10" x14ac:dyDescent="0.25">
      <c r="A21" s="136"/>
      <c r="C21" s="84" t="s">
        <v>69</v>
      </c>
      <c r="D21" s="134" t="str">
        <f t="shared" si="0"/>
        <v>Long</v>
      </c>
      <c r="E21" s="134" t="str">
        <f t="shared" si="0"/>
        <v>Long</v>
      </c>
      <c r="F21" s="134" t="str">
        <f t="shared" si="0"/>
        <v>Long</v>
      </c>
      <c r="G21" s="134" t="str">
        <f t="shared" si="0"/>
        <v>Long</v>
      </c>
      <c r="J21" s="136"/>
    </row>
    <row r="22" spans="1:10" x14ac:dyDescent="0.25">
      <c r="A22" s="136"/>
      <c r="C22" s="84" t="s">
        <v>70</v>
      </c>
      <c r="D22" s="134" t="str">
        <f t="shared" si="0"/>
        <v>Long</v>
      </c>
      <c r="E22" s="134" t="str">
        <f t="shared" si="0"/>
        <v>Long</v>
      </c>
      <c r="F22" s="134" t="str">
        <f t="shared" si="0"/>
        <v>Long</v>
      </c>
      <c r="G22" s="134" t="str">
        <f t="shared" si="0"/>
        <v>Long</v>
      </c>
      <c r="J22" s="136"/>
    </row>
    <row r="23" spans="1:10" x14ac:dyDescent="0.25">
      <c r="A23" s="136"/>
      <c r="C23" s="84" t="s">
        <v>71</v>
      </c>
      <c r="D23" s="134" t="str">
        <f t="shared" si="0"/>
        <v>Long</v>
      </c>
      <c r="E23" s="134" t="str">
        <f t="shared" si="0"/>
        <v>Long</v>
      </c>
      <c r="F23" s="134" t="str">
        <f t="shared" si="0"/>
        <v>Long</v>
      </c>
      <c r="G23" s="134" t="str">
        <f t="shared" si="0"/>
        <v>Long</v>
      </c>
      <c r="J23" s="136"/>
    </row>
    <row r="24" spans="1:10" x14ac:dyDescent="0.25">
      <c r="A24" s="136"/>
      <c r="J24" s="136"/>
    </row>
    <row r="25" spans="1:10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</sheetData>
  <sheetProtection algorithmName="SHA-512" hashValue="aJyegRvSjThMp3QqCL0y5lkRhOCos91wpyL39eo2uF/Bpp7+0252W5P2vrhMWvjgIwXpJG5KimNPtx3M29vIIw==" saltValue="LBgYgxNHBfgsofG0Yex8vw==" spinCount="100000" sheet="1" objects="1" scenarios="1" insertColumns="0" insertRows="0"/>
  <dataValidations count="3">
    <dataValidation type="list" allowBlank="1" showInputMessage="1" prompt="Enter a value or select default value" sqref="D15">
      <formula1>"+DefaultRecover"</formula1>
    </dataValidation>
    <dataValidation allowBlank="1" prompt="Select yes or no" sqref="D20:G23"/>
    <dataValidation allowBlank="1" showInputMessage="1" prompt="Enter a value or select default value" sqref="D16"/>
  </dataValidations>
  <pageMargins left="0.7" right="0.7" top="0.75" bottom="0.75" header="0.3" footer="0.3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N27"/>
  <sheetViews>
    <sheetView showGridLines="0" showRowColHeaders="0" zoomScale="80" zoomScaleNormal="80" workbookViewId="0">
      <selection activeCell="K40" sqref="K40"/>
    </sheetView>
  </sheetViews>
  <sheetFormatPr defaultRowHeight="15" x14ac:dyDescent="0.25"/>
  <cols>
    <col min="1" max="1" width="3" style="84" customWidth="1"/>
    <col min="2" max="2" width="3.85546875" style="84" customWidth="1"/>
    <col min="3" max="3" width="59.140625" style="84" bestFit="1" customWidth="1"/>
    <col min="4" max="4" width="11.42578125" style="84" customWidth="1"/>
    <col min="5" max="5" width="5" style="84" customWidth="1"/>
    <col min="6" max="6" width="10.42578125" style="84" bestFit="1" customWidth="1"/>
    <col min="7" max="7" width="3.5703125" style="84" customWidth="1"/>
    <col min="8" max="8" width="10.42578125" style="84" bestFit="1" customWidth="1"/>
    <col min="9" max="9" width="5.85546875" style="84" customWidth="1"/>
    <col min="10" max="10" width="10.42578125" style="84" bestFit="1" customWidth="1"/>
    <col min="11" max="11" width="4.42578125" style="84" customWidth="1"/>
    <col min="12" max="12" width="114.140625" style="84" customWidth="1"/>
    <col min="13" max="13" width="4.140625" style="84" customWidth="1"/>
    <col min="14" max="14" width="3.28515625" style="84" customWidth="1"/>
    <col min="15" max="16384" width="9.140625" style="84"/>
  </cols>
  <sheetData>
    <row r="1" spans="1:14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x14ac:dyDescent="0.25">
      <c r="A2" s="136"/>
      <c r="N2" s="136"/>
    </row>
    <row r="3" spans="1:14" ht="21" x14ac:dyDescent="0.35">
      <c r="A3" s="136"/>
      <c r="C3" s="81" t="s">
        <v>270</v>
      </c>
      <c r="D3" s="82"/>
      <c r="E3" s="82"/>
      <c r="F3" s="82"/>
      <c r="G3" s="82"/>
      <c r="H3" s="82"/>
      <c r="I3" s="82"/>
      <c r="J3" s="82"/>
      <c r="K3" s="82"/>
      <c r="L3" s="82"/>
      <c r="N3" s="136"/>
    </row>
    <row r="4" spans="1:14" x14ac:dyDescent="0.25">
      <c r="A4" s="136"/>
      <c r="C4" s="90"/>
      <c r="N4" s="136"/>
    </row>
    <row r="5" spans="1:14" s="100" customFormat="1" x14ac:dyDescent="0.25">
      <c r="A5" s="137"/>
      <c r="C5" s="101" t="s">
        <v>2</v>
      </c>
      <c r="D5" s="138" t="s">
        <v>376</v>
      </c>
      <c r="E5" s="101" t="s">
        <v>338</v>
      </c>
      <c r="F5" s="101"/>
      <c r="G5" s="101"/>
      <c r="H5" s="101"/>
      <c r="I5" s="101"/>
      <c r="J5" s="101"/>
      <c r="K5" s="101"/>
      <c r="L5" s="101"/>
      <c r="N5" s="137"/>
    </row>
    <row r="6" spans="1:14" x14ac:dyDescent="0.25">
      <c r="A6" s="136"/>
      <c r="N6" s="136"/>
    </row>
    <row r="7" spans="1:14" x14ac:dyDescent="0.25">
      <c r="A7" s="136"/>
      <c r="C7" s="84" t="s">
        <v>271</v>
      </c>
      <c r="D7" s="148" t="e">
        <f>('Step 2 - Pollution Assessment'!E18/'Step 1 - Basic data'!E11)*100</f>
        <v>#DIV/0!</v>
      </c>
      <c r="E7" s="140" t="s">
        <v>15</v>
      </c>
      <c r="L7" s="139" t="s">
        <v>285</v>
      </c>
      <c r="N7" s="136"/>
    </row>
    <row r="8" spans="1:14" x14ac:dyDescent="0.25">
      <c r="A8" s="136"/>
      <c r="N8" s="136"/>
    </row>
    <row r="9" spans="1:14" x14ac:dyDescent="0.25">
      <c r="A9" s="136"/>
      <c r="D9" s="84" t="s">
        <v>68</v>
      </c>
      <c r="F9" s="84" t="s">
        <v>69</v>
      </c>
      <c r="H9" s="84" t="s">
        <v>70</v>
      </c>
      <c r="J9" s="84" t="s">
        <v>71</v>
      </c>
      <c r="N9" s="136"/>
    </row>
    <row r="10" spans="1:14" x14ac:dyDescent="0.25">
      <c r="A10" s="136"/>
      <c r="C10" s="84" t="s">
        <v>317</v>
      </c>
      <c r="D10" s="148" t="e">
        <f>('Step 2 - Pollution Assessment'!E24/('Step 1 - Basic data'!E21))*100</f>
        <v>#DIV/0!</v>
      </c>
      <c r="F10" s="148" t="e">
        <f>('Step 2 - Pollution Assessment'!E24/('Step 1 - Basic data'!G21))*100</f>
        <v>#DIV/0!</v>
      </c>
      <c r="H10" s="148" t="e">
        <f>('Step 2 - Pollution Assessment'!E24/('Step 1 - Basic data'!I21))*100</f>
        <v>#DIV/0!</v>
      </c>
      <c r="J10" s="148" t="e">
        <f>('Step 2 - Pollution Assessment'!E24/('Step 1 - Basic data'!K21))*100</f>
        <v>#DIV/0!</v>
      </c>
      <c r="K10" s="140" t="s">
        <v>15</v>
      </c>
      <c r="L10" s="139" t="s">
        <v>386</v>
      </c>
      <c r="N10" s="136"/>
    </row>
    <row r="11" spans="1:14" x14ac:dyDescent="0.25">
      <c r="A11" s="136"/>
      <c r="N11" s="136"/>
    </row>
    <row r="12" spans="1:14" x14ac:dyDescent="0.25">
      <c r="A12" s="136"/>
      <c r="C12" s="94" t="s">
        <v>281</v>
      </c>
      <c r="D12" s="79"/>
      <c r="F12" s="79"/>
      <c r="H12" s="79"/>
      <c r="J12" s="79"/>
      <c r="L12" s="139" t="s">
        <v>282</v>
      </c>
      <c r="N12" s="136"/>
    </row>
    <row r="13" spans="1:14" x14ac:dyDescent="0.25">
      <c r="A13" s="136"/>
      <c r="N13" s="136"/>
    </row>
    <row r="14" spans="1:14" x14ac:dyDescent="0.25">
      <c r="A14" s="136"/>
      <c r="D14" s="145" t="s">
        <v>269</v>
      </c>
      <c r="E14" s="145"/>
      <c r="F14" s="145"/>
      <c r="G14" s="145"/>
      <c r="H14" s="145"/>
      <c r="I14" s="145"/>
      <c r="J14" s="145"/>
      <c r="K14" s="145"/>
      <c r="N14" s="136"/>
    </row>
    <row r="15" spans="1:14" x14ac:dyDescent="0.25">
      <c r="A15" s="136"/>
      <c r="C15" s="84" t="s">
        <v>210</v>
      </c>
      <c r="D15" s="112"/>
      <c r="E15" s="146"/>
      <c r="F15" s="112"/>
      <c r="G15" s="146"/>
      <c r="H15" s="112"/>
      <c r="I15" s="146"/>
      <c r="J15" s="112"/>
      <c r="K15" s="149" t="s">
        <v>15</v>
      </c>
      <c r="N15" s="136"/>
    </row>
    <row r="16" spans="1:14" x14ac:dyDescent="0.25">
      <c r="A16" s="136"/>
      <c r="D16" s="114"/>
      <c r="E16" s="146"/>
      <c r="F16" s="146"/>
      <c r="G16" s="146"/>
      <c r="H16" s="146"/>
      <c r="I16" s="146"/>
      <c r="J16" s="146"/>
      <c r="K16" s="149"/>
      <c r="N16" s="136"/>
    </row>
    <row r="17" spans="1:14" x14ac:dyDescent="0.25">
      <c r="A17" s="136"/>
      <c r="C17" s="84" t="s">
        <v>315</v>
      </c>
      <c r="D17" s="112"/>
      <c r="E17" s="146"/>
      <c r="F17" s="112"/>
      <c r="G17" s="146"/>
      <c r="H17" s="112"/>
      <c r="I17" s="146"/>
      <c r="J17" s="112"/>
      <c r="K17" s="149" t="s">
        <v>15</v>
      </c>
      <c r="N17" s="136"/>
    </row>
    <row r="18" spans="1:14" x14ac:dyDescent="0.25">
      <c r="A18" s="136"/>
      <c r="C18" s="84" t="s">
        <v>314</v>
      </c>
      <c r="D18" s="112"/>
      <c r="E18" s="146"/>
      <c r="F18" s="112"/>
      <c r="G18" s="146"/>
      <c r="H18" s="112"/>
      <c r="I18" s="146"/>
      <c r="J18" s="112"/>
      <c r="K18" s="149" t="s">
        <v>15</v>
      </c>
      <c r="L18" s="139" t="s">
        <v>316</v>
      </c>
      <c r="N18" s="136"/>
    </row>
    <row r="19" spans="1:14" x14ac:dyDescent="0.25">
      <c r="A19" s="136"/>
      <c r="D19" s="114"/>
      <c r="E19" s="114"/>
      <c r="F19" s="114"/>
      <c r="G19" s="114"/>
      <c r="H19" s="114"/>
      <c r="I19" s="114"/>
      <c r="J19" s="114"/>
      <c r="K19" s="114"/>
      <c r="N19" s="136"/>
    </row>
    <row r="20" spans="1:14" x14ac:dyDescent="0.25">
      <c r="A20" s="136"/>
      <c r="D20" s="114"/>
      <c r="E20" s="114"/>
      <c r="F20" s="114"/>
      <c r="G20" s="114"/>
      <c r="H20" s="114"/>
      <c r="I20" s="114"/>
      <c r="J20" s="114"/>
      <c r="K20" s="114"/>
      <c r="N20" s="136"/>
    </row>
    <row r="21" spans="1:14" x14ac:dyDescent="0.25">
      <c r="A21" s="136"/>
      <c r="C21" s="113" t="s">
        <v>276</v>
      </c>
      <c r="D21" s="114"/>
      <c r="E21" s="114"/>
      <c r="F21" s="114"/>
      <c r="G21" s="114"/>
      <c r="H21" s="114"/>
      <c r="I21" s="114"/>
      <c r="J21" s="114"/>
      <c r="K21" s="114"/>
      <c r="N21" s="136"/>
    </row>
    <row r="22" spans="1:14" x14ac:dyDescent="0.25">
      <c r="A22" s="136"/>
      <c r="C22" s="84" t="s">
        <v>277</v>
      </c>
      <c r="D22" s="119" t="e">
        <f>IF(D7&gt;D15, "Large", "Small")</f>
        <v>#DIV/0!</v>
      </c>
      <c r="E22" s="114"/>
      <c r="F22" s="114"/>
      <c r="G22" s="114"/>
      <c r="H22" s="114"/>
      <c r="I22" s="114"/>
      <c r="J22" s="114"/>
      <c r="K22" s="114"/>
      <c r="N22" s="136"/>
    </row>
    <row r="23" spans="1:14" x14ac:dyDescent="0.25">
      <c r="A23" s="136"/>
      <c r="D23" s="114"/>
      <c r="E23" s="114"/>
      <c r="F23" s="114"/>
      <c r="G23" s="114"/>
      <c r="H23" s="114"/>
      <c r="I23" s="114"/>
      <c r="J23" s="114"/>
      <c r="K23" s="114"/>
      <c r="N23" s="136"/>
    </row>
    <row r="24" spans="1:14" x14ac:dyDescent="0.25">
      <c r="A24" s="136"/>
      <c r="C24" s="84" t="s">
        <v>206</v>
      </c>
      <c r="D24" s="119" t="e">
        <f>IF(D10&gt;IF(D12="no", D17, D18),"Large", "Small")</f>
        <v>#DIV/0!</v>
      </c>
      <c r="E24" s="114"/>
      <c r="F24" s="119" t="e">
        <f>IF(F10&gt;IF(F12="no", F17, F18),"Large", "Small")</f>
        <v>#DIV/0!</v>
      </c>
      <c r="G24" s="114"/>
      <c r="H24" s="119" t="e">
        <f>IF(H10&gt;IF(H12="no", H17, H18),"Large", "Small")</f>
        <v>#DIV/0!</v>
      </c>
      <c r="I24" s="114"/>
      <c r="J24" s="119" t="e">
        <f>IF(J10&gt;IF(J12="no", J17, J18),"Large", "Small")</f>
        <v>#DIV/0!</v>
      </c>
      <c r="K24" s="114"/>
      <c r="N24" s="136"/>
    </row>
    <row r="25" spans="1:14" x14ac:dyDescent="0.25">
      <c r="A25" s="136"/>
      <c r="D25" s="114"/>
      <c r="E25" s="114"/>
      <c r="F25" s="114"/>
      <c r="G25" s="114"/>
      <c r="H25" s="114"/>
      <c r="I25" s="114"/>
      <c r="J25" s="114"/>
      <c r="K25" s="114"/>
      <c r="N25" s="136"/>
    </row>
    <row r="26" spans="1:14" x14ac:dyDescent="0.25">
      <c r="A26" s="136"/>
      <c r="B26" s="136"/>
      <c r="C26" s="136"/>
      <c r="D26" s="147"/>
      <c r="E26" s="147"/>
      <c r="F26" s="147"/>
      <c r="G26" s="147"/>
      <c r="H26" s="147"/>
      <c r="I26" s="147"/>
      <c r="J26" s="147"/>
      <c r="K26" s="147"/>
      <c r="L26" s="136"/>
      <c r="M26" s="136"/>
      <c r="N26" s="136"/>
    </row>
    <row r="27" spans="1:14" x14ac:dyDescent="0.25">
      <c r="D27" s="114"/>
      <c r="E27" s="114"/>
      <c r="F27" s="114"/>
      <c r="G27" s="114"/>
      <c r="H27" s="114"/>
      <c r="I27" s="114"/>
      <c r="J27" s="114"/>
      <c r="K27" s="114"/>
    </row>
  </sheetData>
  <sheetProtection algorithmName="SHA-512" hashValue="L/m3Z+XEBfHAka11GNxiuQDgezOG2rnGVCwUJjBhQ9bAF3a581Ryuc8G6rW4KK6ycZBwvInOVWJh/NMVzvkVMw==" saltValue="muNLCDjkK+9aBySBNdTjCg==" spinCount="100000" sheet="1" objects="1" scenarios="1" insertColumns="0" insertRows="0"/>
  <dataValidations count="1">
    <dataValidation allowBlank="1" showInputMessage="1" sqref="E15:E18 J16 G15:G18 F16 I15:I18 K15:K18 H16"/>
  </dataValidations>
  <pageMargins left="0.7" right="0.7" top="0.75" bottom="0.75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nter yes or no_x000a_">
          <x14:formula1>
            <xm:f>'Step 3 background data'!$I$2:$I$3</xm:f>
          </x14:formula1>
          <xm:sqref>D12 F12 H12 J12</xm:sqref>
        </x14:dataValidation>
        <x14:dataValidation type="list" allowBlank="1" showInputMessage="1" prompt="Enter a value or select default">
          <x14:formula1>
            <xm:f>'Step 3 background data'!$J$2</xm:f>
          </x14:formula1>
          <xm:sqref>D17 J17 F17 H17</xm:sqref>
        </x14:dataValidation>
        <x14:dataValidation type="list" allowBlank="1" showInputMessage="1" prompt="Enter a value or select default">
          <x14:formula1>
            <xm:f>'Step 3 background data'!$J$3</xm:f>
          </x14:formula1>
          <xm:sqref>D18 J18 F18 H18</xm:sqref>
        </x14:dataValidation>
        <x14:dataValidation type="list" allowBlank="1" showInputMessage="1" prompt="Enter a value or select default">
          <x14:formula1>
            <xm:f>'Step 3 background data'!$J$5</xm:f>
          </x14:formula1>
          <xm:sqref>D15:D16 F15 H15 J15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workbookViewId="0">
      <selection activeCell="L8" sqref="L8"/>
    </sheetView>
  </sheetViews>
  <sheetFormatPr defaultRowHeight="15" x14ac:dyDescent="0.25"/>
  <cols>
    <col min="1" max="1" width="12.42578125" bestFit="1" customWidth="1"/>
    <col min="3" max="3" width="29.85546875" bestFit="1" customWidth="1"/>
    <col min="5" max="5" width="22.85546875" bestFit="1" customWidth="1"/>
    <col min="6" max="6" width="12" bestFit="1" customWidth="1"/>
    <col min="7" max="7" width="16" bestFit="1" customWidth="1"/>
  </cols>
  <sheetData>
    <row r="1" spans="1:12" x14ac:dyDescent="0.25">
      <c r="A1" t="s">
        <v>252</v>
      </c>
      <c r="C1" t="s">
        <v>257</v>
      </c>
      <c r="E1" t="s">
        <v>258</v>
      </c>
      <c r="G1" t="s">
        <v>264</v>
      </c>
      <c r="H1" t="s">
        <v>267</v>
      </c>
      <c r="I1" t="s">
        <v>272</v>
      </c>
      <c r="J1" t="s">
        <v>275</v>
      </c>
    </row>
    <row r="2" spans="1:12" x14ac:dyDescent="0.25">
      <c r="A2" t="s">
        <v>253</v>
      </c>
      <c r="C2">
        <f>IF('Step 3 - Soot pollution index'!F9="yes", 1, 0)</f>
        <v>1</v>
      </c>
      <c r="E2" s="31">
        <f>IF('Step 3 - Soot pollution index'!F20="yes", 1, 0)</f>
        <v>0</v>
      </c>
      <c r="F2" t="s">
        <v>265</v>
      </c>
      <c r="G2" s="31">
        <v>1</v>
      </c>
      <c r="H2" t="s">
        <v>253</v>
      </c>
      <c r="I2" t="s">
        <v>253</v>
      </c>
      <c r="J2" s="18">
        <v>10</v>
      </c>
      <c r="K2" s="18"/>
    </row>
    <row r="3" spans="1:12" x14ac:dyDescent="0.25">
      <c r="A3" t="s">
        <v>254</v>
      </c>
      <c r="C3" s="21">
        <f>IF('Step 3 - Soot pollution index'!F10="yes", 1, 0)</f>
        <v>1</v>
      </c>
      <c r="E3" s="31">
        <f>IF('Step 3 - Soot pollution index'!F21="yes", 1, 0)</f>
        <v>0</v>
      </c>
      <c r="F3" t="s">
        <v>266</v>
      </c>
      <c r="G3" s="31">
        <v>1</v>
      </c>
      <c r="H3" t="s">
        <v>254</v>
      </c>
      <c r="I3" t="s">
        <v>254</v>
      </c>
      <c r="J3" s="18">
        <v>15</v>
      </c>
      <c r="K3" s="18"/>
      <c r="L3" s="31"/>
    </row>
    <row r="4" spans="1:12" x14ac:dyDescent="0.25">
      <c r="C4" s="21">
        <f>IF('Step 3 - Soot pollution index'!F11="yes", 1, 0)</f>
        <v>1</v>
      </c>
      <c r="E4" s="31">
        <f>IF('Step 3 - Soot pollution index'!F22="yes", 1, 0)</f>
        <v>0</v>
      </c>
      <c r="J4" s="18"/>
      <c r="K4" s="18"/>
      <c r="L4" s="31"/>
    </row>
    <row r="5" spans="1:12" x14ac:dyDescent="0.25">
      <c r="C5" s="21">
        <f>IF('Step 3 - Soot pollution index'!F12="yes", 1, 0)</f>
        <v>1</v>
      </c>
      <c r="E5" s="31">
        <f>IF('Step 3 - Soot pollution index'!F23="yes", 1, 0)</f>
        <v>0</v>
      </c>
      <c r="J5" s="18">
        <v>2</v>
      </c>
      <c r="K5" s="18"/>
      <c r="L5" s="31"/>
    </row>
    <row r="6" spans="1:12" x14ac:dyDescent="0.25">
      <c r="B6" t="s">
        <v>256</v>
      </c>
      <c r="C6" s="21">
        <f>MAX(C2:C5)</f>
        <v>1</v>
      </c>
      <c r="D6" t="s">
        <v>256</v>
      </c>
      <c r="E6" s="31">
        <f>MAX(E2:E5)</f>
        <v>0</v>
      </c>
      <c r="L6" s="31"/>
    </row>
    <row r="7" spans="1:12" x14ac:dyDescent="0.25">
      <c r="L7" s="31"/>
    </row>
    <row r="8" spans="1:12" x14ac:dyDescent="0.25">
      <c r="L8" s="31"/>
    </row>
    <row r="9" spans="1:12" x14ac:dyDescent="0.25">
      <c r="L9" s="31"/>
    </row>
    <row r="10" spans="1:12" x14ac:dyDescent="0.25">
      <c r="L10" s="31"/>
    </row>
    <row r="11" spans="1:12" x14ac:dyDescent="0.25">
      <c r="L11" s="3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showRowColHeaders="0" zoomScale="110" zoomScaleNormal="110" workbookViewId="0"/>
  </sheetViews>
  <sheetFormatPr defaultColWidth="8.7109375" defaultRowHeight="15" x14ac:dyDescent="0.25"/>
  <cols>
    <col min="1" max="1" width="3.140625" style="49" customWidth="1"/>
    <col min="2" max="2" width="4.140625" style="49" customWidth="1"/>
    <col min="3" max="3" width="19.140625" style="49" bestFit="1" customWidth="1"/>
    <col min="4" max="4" width="17.85546875" style="49" customWidth="1"/>
    <col min="5" max="7" width="18" style="49" bestFit="1" customWidth="1"/>
    <col min="8" max="9" width="8.7109375" style="49"/>
    <col min="10" max="10" width="4" style="49" customWidth="1"/>
    <col min="11" max="11" width="3.28515625" style="49" customWidth="1"/>
    <col min="12" max="14" width="8.7109375" style="49"/>
    <col min="15" max="15" width="20.42578125" style="49" customWidth="1"/>
    <col min="16" max="16384" width="8.7109375" style="49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K2" s="72"/>
    </row>
    <row r="3" spans="1:11" ht="21" x14ac:dyDescent="0.35">
      <c r="A3" s="72"/>
      <c r="C3" s="57" t="s">
        <v>345</v>
      </c>
      <c r="D3" s="57"/>
      <c r="E3" s="57"/>
      <c r="F3" s="57"/>
      <c r="G3" s="57"/>
      <c r="H3" s="57"/>
      <c r="I3" s="57"/>
      <c r="K3" s="72"/>
    </row>
    <row r="4" spans="1:11" x14ac:dyDescent="0.25">
      <c r="A4" s="72"/>
      <c r="K4" s="72"/>
    </row>
    <row r="5" spans="1:11" x14ac:dyDescent="0.25">
      <c r="A5" s="72"/>
      <c r="K5" s="72"/>
    </row>
    <row r="6" spans="1:11" x14ac:dyDescent="0.25">
      <c r="A6" s="72"/>
      <c r="K6" s="72"/>
    </row>
    <row r="7" spans="1:11" x14ac:dyDescent="0.25">
      <c r="A7" s="72"/>
      <c r="K7" s="72"/>
    </row>
    <row r="8" spans="1:11" x14ac:dyDescent="0.25">
      <c r="A8" s="72"/>
      <c r="K8" s="72"/>
    </row>
    <row r="9" spans="1:11" x14ac:dyDescent="0.25">
      <c r="A9" s="72"/>
      <c r="K9" s="72"/>
    </row>
    <row r="10" spans="1:11" x14ac:dyDescent="0.25">
      <c r="A10" s="72"/>
      <c r="K10" s="72"/>
    </row>
    <row r="11" spans="1:11" x14ac:dyDescent="0.25">
      <c r="A11" s="72"/>
      <c r="K11" s="72"/>
    </row>
    <row r="12" spans="1:11" x14ac:dyDescent="0.25">
      <c r="A12" s="72"/>
      <c r="K12" s="72"/>
    </row>
    <row r="13" spans="1:11" x14ac:dyDescent="0.25">
      <c r="A13" s="72"/>
      <c r="K13" s="72"/>
    </row>
    <row r="14" spans="1:11" x14ac:dyDescent="0.25">
      <c r="A14" s="72"/>
      <c r="K14" s="72"/>
    </row>
    <row r="15" spans="1:11" x14ac:dyDescent="0.25">
      <c r="A15" s="72"/>
      <c r="K15" s="72"/>
    </row>
    <row r="16" spans="1:11" x14ac:dyDescent="0.25">
      <c r="A16" s="72"/>
      <c r="K16" s="72"/>
    </row>
    <row r="17" spans="1:11" x14ac:dyDescent="0.25">
      <c r="A17" s="72"/>
      <c r="K17" s="72"/>
    </row>
    <row r="18" spans="1:11" x14ac:dyDescent="0.25">
      <c r="A18" s="72"/>
      <c r="K18" s="72"/>
    </row>
    <row r="19" spans="1:11" x14ac:dyDescent="0.25">
      <c r="A19" s="72"/>
      <c r="K19" s="72"/>
    </row>
    <row r="20" spans="1:11" x14ac:dyDescent="0.25">
      <c r="A20" s="72"/>
      <c r="K20" s="72"/>
    </row>
    <row r="21" spans="1:11" x14ac:dyDescent="0.25">
      <c r="A21" s="72"/>
      <c r="K21" s="72"/>
    </row>
    <row r="22" spans="1:11" x14ac:dyDescent="0.25">
      <c r="A22" s="72"/>
      <c r="K22" s="72"/>
    </row>
    <row r="23" spans="1:11" x14ac:dyDescent="0.25">
      <c r="A23" s="72"/>
      <c r="K23" s="72"/>
    </row>
    <row r="24" spans="1:11" x14ac:dyDescent="0.25">
      <c r="A24" s="72"/>
      <c r="K24" s="72"/>
    </row>
    <row r="25" spans="1:11" x14ac:dyDescent="0.25">
      <c r="A25" s="72"/>
      <c r="K25" s="72"/>
    </row>
    <row r="26" spans="1:11" x14ac:dyDescent="0.25">
      <c r="A26" s="72"/>
      <c r="K26" s="72"/>
    </row>
    <row r="27" spans="1:11" x14ac:dyDescent="0.25">
      <c r="A27" s="72"/>
      <c r="K27" s="72"/>
    </row>
    <row r="28" spans="1:11" x14ac:dyDescent="0.25">
      <c r="A28" s="72"/>
      <c r="K28" s="72"/>
    </row>
    <row r="29" spans="1:11" x14ac:dyDescent="0.25">
      <c r="A29" s="72"/>
      <c r="K29" s="72"/>
    </row>
    <row r="30" spans="1:11" x14ac:dyDescent="0.25">
      <c r="A30" s="72"/>
      <c r="K30" s="72"/>
    </row>
    <row r="31" spans="1:11" x14ac:dyDescent="0.25">
      <c r="A31" s="72"/>
      <c r="K31" s="72"/>
    </row>
    <row r="32" spans="1:11" x14ac:dyDescent="0.25">
      <c r="A32" s="72"/>
      <c r="K32" s="72"/>
    </row>
    <row r="33" spans="1:11" x14ac:dyDescent="0.25">
      <c r="A33" s="72"/>
      <c r="C33" s="50" t="s">
        <v>201</v>
      </c>
      <c r="D33" s="50" t="s">
        <v>197</v>
      </c>
      <c r="E33" s="50" t="s">
        <v>198</v>
      </c>
      <c r="F33" s="50" t="s">
        <v>199</v>
      </c>
      <c r="G33" s="50" t="s">
        <v>200</v>
      </c>
      <c r="K33" s="72"/>
    </row>
    <row r="34" spans="1:11" x14ac:dyDescent="0.25">
      <c r="A34" s="72"/>
      <c r="C34" s="50" t="s">
        <v>346</v>
      </c>
      <c r="D34" s="2"/>
      <c r="E34" s="2"/>
      <c r="F34" s="2"/>
      <c r="G34" s="2"/>
      <c r="K34" s="72"/>
    </row>
    <row r="35" spans="1:11" x14ac:dyDescent="0.25">
      <c r="A35" s="72"/>
      <c r="K35" s="72"/>
    </row>
    <row r="36" spans="1:1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</sheetData>
  <conditionalFormatting sqref="D34:G34">
    <cfRule type="containsText" dxfId="22" priority="1" operator="containsText" text="Not recommended">
      <formula>NOT(ISERROR(SEARCH("Not recommended",D34)))</formula>
    </cfRule>
    <cfRule type="containsText" dxfId="21" priority="2" operator="containsText" text="OK">
      <formula>NOT(ISERROR(SEARCH("OK",D34)))</formula>
    </cfRule>
    <cfRule type="containsText" dxfId="20" priority="3" operator="containsText" text="Consider">
      <formula>NOT(ISERROR(SEARCH("Consider",D34)))</formula>
    </cfRule>
    <cfRule type="containsText" dxfId="19" priority="6" operator="containsText" text="Consider">
      <formula>NOT(ISERROR(SEARCH("Consider",D34)))</formula>
    </cfRule>
    <cfRule type="colorScale" priority="7">
      <colorScale>
        <cfvo type="num" val="Acction"/>
        <cfvo type="num" val="Consider"/>
        <cfvo type="num" val="OK"/>
        <color rgb="FFFF0000"/>
        <color theme="7"/>
        <color theme="9"/>
      </colorScale>
    </cfRule>
  </conditionalFormatting>
  <conditionalFormatting sqref="E34">
    <cfRule type="containsText" dxfId="18" priority="4" operator="containsText" text="OK">
      <formula>NOT(ISERROR(SEARCH("OK",E34)))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prompt="Select from list" sqref="D34:G34">
      <formula1>Decision_tree_result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showRowColHeaders="0" zoomScale="110" zoomScaleNormal="110" workbookViewId="0"/>
  </sheetViews>
  <sheetFormatPr defaultColWidth="8.7109375" defaultRowHeight="15" x14ac:dyDescent="0.25"/>
  <cols>
    <col min="1" max="1" width="3.140625" style="49" customWidth="1"/>
    <col min="2" max="2" width="3.7109375" style="49" customWidth="1"/>
    <col min="3" max="3" width="19.140625" style="49" bestFit="1" customWidth="1"/>
    <col min="4" max="7" width="18" style="49" bestFit="1" customWidth="1"/>
    <col min="8" max="9" width="8.7109375" style="49"/>
    <col min="10" max="10" width="4.5703125" style="49" customWidth="1"/>
    <col min="11" max="11" width="3.28515625" style="49" customWidth="1"/>
    <col min="12" max="14" width="8.7109375" style="49"/>
    <col min="15" max="15" width="20.42578125" style="49" customWidth="1"/>
    <col min="16" max="16384" width="8.7109375" style="49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K2" s="72"/>
    </row>
    <row r="3" spans="1:11" ht="21" x14ac:dyDescent="0.35">
      <c r="A3" s="72"/>
      <c r="C3" s="57" t="s">
        <v>347</v>
      </c>
      <c r="D3" s="57"/>
      <c r="E3" s="57"/>
      <c r="F3" s="57"/>
      <c r="G3" s="57"/>
      <c r="H3" s="57"/>
      <c r="I3" s="57"/>
      <c r="K3" s="72"/>
    </row>
    <row r="4" spans="1:11" x14ac:dyDescent="0.25">
      <c r="A4" s="72"/>
      <c r="K4" s="72"/>
    </row>
    <row r="5" spans="1:11" x14ac:dyDescent="0.25">
      <c r="A5" s="72"/>
      <c r="K5" s="72"/>
    </row>
    <row r="6" spans="1:11" x14ac:dyDescent="0.25">
      <c r="A6" s="72"/>
      <c r="K6" s="72"/>
    </row>
    <row r="7" spans="1:11" x14ac:dyDescent="0.25">
      <c r="A7" s="72"/>
      <c r="K7" s="72"/>
    </row>
    <row r="8" spans="1:11" x14ac:dyDescent="0.25">
      <c r="A8" s="72"/>
      <c r="K8" s="72"/>
    </row>
    <row r="9" spans="1:11" x14ac:dyDescent="0.25">
      <c r="A9" s="72"/>
      <c r="K9" s="72"/>
    </row>
    <row r="10" spans="1:11" x14ac:dyDescent="0.25">
      <c r="A10" s="72"/>
      <c r="K10" s="72"/>
    </row>
    <row r="11" spans="1:11" x14ac:dyDescent="0.25">
      <c r="A11" s="72"/>
      <c r="K11" s="72"/>
    </row>
    <row r="12" spans="1:11" x14ac:dyDescent="0.25">
      <c r="A12" s="72"/>
      <c r="K12" s="72"/>
    </row>
    <row r="13" spans="1:11" x14ac:dyDescent="0.25">
      <c r="A13" s="72"/>
      <c r="K13" s="72"/>
    </row>
    <row r="14" spans="1:11" x14ac:dyDescent="0.25">
      <c r="A14" s="72"/>
      <c r="K14" s="72"/>
    </row>
    <row r="15" spans="1:11" x14ac:dyDescent="0.25">
      <c r="A15" s="72"/>
      <c r="K15" s="72"/>
    </row>
    <row r="16" spans="1:11" x14ac:dyDescent="0.25">
      <c r="A16" s="72"/>
      <c r="K16" s="72"/>
    </row>
    <row r="17" spans="1:11" x14ac:dyDescent="0.25">
      <c r="A17" s="72"/>
      <c r="K17" s="72"/>
    </row>
    <row r="18" spans="1:11" x14ac:dyDescent="0.25">
      <c r="A18" s="72"/>
      <c r="K18" s="72"/>
    </row>
    <row r="19" spans="1:11" x14ac:dyDescent="0.25">
      <c r="A19" s="72"/>
      <c r="K19" s="72"/>
    </row>
    <row r="20" spans="1:11" x14ac:dyDescent="0.25">
      <c r="A20" s="72"/>
      <c r="K20" s="72"/>
    </row>
    <row r="21" spans="1:11" x14ac:dyDescent="0.25">
      <c r="A21" s="72"/>
      <c r="K21" s="72"/>
    </row>
    <row r="22" spans="1:11" x14ac:dyDescent="0.25">
      <c r="A22" s="72"/>
      <c r="K22" s="72"/>
    </row>
    <row r="23" spans="1:11" x14ac:dyDescent="0.25">
      <c r="A23" s="72"/>
      <c r="K23" s="72"/>
    </row>
    <row r="24" spans="1:11" x14ac:dyDescent="0.25">
      <c r="A24" s="72"/>
      <c r="K24" s="72"/>
    </row>
    <row r="25" spans="1:11" x14ac:dyDescent="0.25">
      <c r="A25" s="72"/>
      <c r="K25" s="72"/>
    </row>
    <row r="26" spans="1:11" x14ac:dyDescent="0.25">
      <c r="A26" s="72"/>
      <c r="K26" s="72"/>
    </row>
    <row r="27" spans="1:11" x14ac:dyDescent="0.25">
      <c r="A27" s="72"/>
      <c r="K27" s="72"/>
    </row>
    <row r="28" spans="1:11" x14ac:dyDescent="0.25">
      <c r="A28" s="72"/>
      <c r="K28" s="72"/>
    </row>
    <row r="29" spans="1:11" x14ac:dyDescent="0.25">
      <c r="A29" s="72"/>
      <c r="K29" s="72"/>
    </row>
    <row r="30" spans="1:11" x14ac:dyDescent="0.25">
      <c r="A30" s="72"/>
      <c r="K30" s="72"/>
    </row>
    <row r="31" spans="1:11" x14ac:dyDescent="0.25">
      <c r="A31" s="72"/>
      <c r="K31" s="72"/>
    </row>
    <row r="32" spans="1:11" x14ac:dyDescent="0.25">
      <c r="A32" s="72"/>
      <c r="K32" s="72"/>
    </row>
    <row r="33" spans="1:11" x14ac:dyDescent="0.25">
      <c r="A33" s="72"/>
      <c r="C33" s="50" t="s">
        <v>201</v>
      </c>
      <c r="D33" s="50" t="s">
        <v>197</v>
      </c>
      <c r="E33" s="50" t="s">
        <v>198</v>
      </c>
      <c r="F33" s="50" t="s">
        <v>199</v>
      </c>
      <c r="G33" s="50" t="s">
        <v>200</v>
      </c>
      <c r="K33" s="72"/>
    </row>
    <row r="34" spans="1:11" x14ac:dyDescent="0.25">
      <c r="A34" s="72"/>
      <c r="C34" s="50" t="s">
        <v>348</v>
      </c>
      <c r="D34" s="2"/>
      <c r="E34" s="2"/>
      <c r="F34" s="2"/>
      <c r="G34" s="2"/>
      <c r="K34" s="72"/>
    </row>
    <row r="35" spans="1:11" x14ac:dyDescent="0.25">
      <c r="A35" s="72"/>
      <c r="K35" s="72"/>
    </row>
    <row r="36" spans="1:1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</sheetData>
  <conditionalFormatting sqref="D34:G34">
    <cfRule type="containsText" dxfId="17" priority="1" operator="containsText" text="Not recommended">
      <formula>NOT(ISERROR(SEARCH("Not recommended",D34)))</formula>
    </cfRule>
    <cfRule type="containsText" dxfId="16" priority="2" operator="containsText" text="OK">
      <formula>NOT(ISERROR(SEARCH("OK",D34)))</formula>
    </cfRule>
    <cfRule type="containsText" dxfId="15" priority="3" operator="containsText" text="Consider">
      <formula>NOT(ISERROR(SEARCH("Consider",D34)))</formula>
    </cfRule>
    <cfRule type="containsText" dxfId="14" priority="6" operator="containsText" text="Consider">
      <formula>NOT(ISERROR(SEARCH("Consider",D34)))</formula>
    </cfRule>
    <cfRule type="colorScale" priority="7">
      <colorScale>
        <cfvo type="num" val="Acction"/>
        <cfvo type="num" val="Consider"/>
        <cfvo type="num" val="OK"/>
        <color rgb="FFFF0000"/>
        <color theme="7"/>
        <color theme="9"/>
      </colorScale>
    </cfRule>
  </conditionalFormatting>
  <conditionalFormatting sqref="E34">
    <cfRule type="containsText" dxfId="13" priority="4" operator="containsText" text="OK">
      <formula>NOT(ISERROR(SEARCH("OK",E34)))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prompt="Select from list" sqref="D34:G34">
      <formula1>Decision_tree_result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showRowColHeaders="0" zoomScale="110" zoomScaleNormal="110" workbookViewId="0"/>
  </sheetViews>
  <sheetFormatPr defaultRowHeight="15" x14ac:dyDescent="0.25"/>
  <cols>
    <col min="1" max="1" width="3.140625" style="49" customWidth="1"/>
    <col min="2" max="2" width="3.7109375" customWidth="1"/>
    <col min="3" max="3" width="19.140625" bestFit="1" customWidth="1"/>
    <col min="4" max="7" width="18" bestFit="1" customWidth="1"/>
    <col min="10" max="10" width="4.28515625" customWidth="1"/>
    <col min="11" max="11" width="3.28515625" customWidth="1"/>
    <col min="15" max="15" width="20.42578125" customWidth="1"/>
  </cols>
  <sheetData>
    <row r="1" spans="1:20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0" x14ac:dyDescent="0.25">
      <c r="A2" s="72"/>
      <c r="K2" s="72"/>
      <c r="P2" s="39"/>
      <c r="Q2" s="39"/>
      <c r="R2" s="39"/>
      <c r="S2" s="39"/>
      <c r="T2" s="39"/>
    </row>
    <row r="3" spans="1:20" ht="21" x14ac:dyDescent="0.35">
      <c r="A3" s="72"/>
      <c r="C3" s="57" t="s">
        <v>342</v>
      </c>
      <c r="D3" s="57"/>
      <c r="E3" s="57"/>
      <c r="F3" s="57"/>
      <c r="G3" s="57"/>
      <c r="H3" s="57"/>
      <c r="I3" s="57"/>
      <c r="K3" s="72"/>
      <c r="P3" s="39"/>
      <c r="Q3" s="39"/>
      <c r="R3" s="39"/>
      <c r="S3" s="39"/>
      <c r="T3" s="39"/>
    </row>
    <row r="4" spans="1:20" x14ac:dyDescent="0.25">
      <c r="A4" s="72"/>
      <c r="K4" s="72"/>
    </row>
    <row r="5" spans="1:20" x14ac:dyDescent="0.25">
      <c r="A5" s="72"/>
      <c r="K5" s="72"/>
    </row>
    <row r="6" spans="1:20" s="49" customFormat="1" x14ac:dyDescent="0.25">
      <c r="A6" s="72"/>
      <c r="K6" s="72"/>
    </row>
    <row r="7" spans="1:20" x14ac:dyDescent="0.25">
      <c r="A7" s="72"/>
      <c r="K7" s="72"/>
    </row>
    <row r="8" spans="1:20" x14ac:dyDescent="0.25">
      <c r="A8" s="72"/>
      <c r="K8" s="72"/>
    </row>
    <row r="9" spans="1:20" x14ac:dyDescent="0.25">
      <c r="A9" s="72"/>
      <c r="K9" s="72"/>
    </row>
    <row r="10" spans="1:20" x14ac:dyDescent="0.25">
      <c r="A10" s="72"/>
      <c r="K10" s="72"/>
    </row>
    <row r="11" spans="1:20" x14ac:dyDescent="0.25">
      <c r="A11" s="72"/>
      <c r="K11" s="72"/>
    </row>
    <row r="12" spans="1:20" x14ac:dyDescent="0.25">
      <c r="A12" s="72"/>
      <c r="K12" s="72"/>
    </row>
    <row r="13" spans="1:20" x14ac:dyDescent="0.25">
      <c r="A13" s="72"/>
      <c r="K13" s="72"/>
    </row>
    <row r="14" spans="1:20" x14ac:dyDescent="0.25">
      <c r="A14" s="72"/>
      <c r="K14" s="72"/>
    </row>
    <row r="15" spans="1:20" x14ac:dyDescent="0.25">
      <c r="A15" s="72"/>
      <c r="K15" s="72"/>
    </row>
    <row r="16" spans="1:20" x14ac:dyDescent="0.25">
      <c r="A16" s="72"/>
      <c r="K16" s="72"/>
    </row>
    <row r="17" spans="1:11" x14ac:dyDescent="0.25">
      <c r="A17" s="72"/>
      <c r="K17" s="72"/>
    </row>
    <row r="18" spans="1:11" x14ac:dyDescent="0.25">
      <c r="A18" s="72"/>
      <c r="K18" s="72"/>
    </row>
    <row r="19" spans="1:11" x14ac:dyDescent="0.25">
      <c r="A19" s="72"/>
      <c r="K19" s="72"/>
    </row>
    <row r="20" spans="1:11" x14ac:dyDescent="0.25">
      <c r="A20" s="72"/>
      <c r="K20" s="72"/>
    </row>
    <row r="21" spans="1:11" x14ac:dyDescent="0.25">
      <c r="A21" s="72"/>
      <c r="K21" s="72"/>
    </row>
    <row r="22" spans="1:11" x14ac:dyDescent="0.25">
      <c r="A22" s="72"/>
      <c r="K22" s="72"/>
    </row>
    <row r="23" spans="1:11" x14ac:dyDescent="0.25">
      <c r="A23" s="72"/>
      <c r="K23" s="72"/>
    </row>
    <row r="24" spans="1:11" x14ac:dyDescent="0.25">
      <c r="A24" s="72"/>
      <c r="K24" s="72"/>
    </row>
    <row r="25" spans="1:11" x14ac:dyDescent="0.25">
      <c r="A25" s="72"/>
      <c r="K25" s="72"/>
    </row>
    <row r="26" spans="1:11" x14ac:dyDescent="0.25">
      <c r="A26" s="72"/>
      <c r="K26" s="72"/>
    </row>
    <row r="27" spans="1:11" x14ac:dyDescent="0.25">
      <c r="A27" s="72"/>
      <c r="K27" s="72"/>
    </row>
    <row r="28" spans="1:11" x14ac:dyDescent="0.25">
      <c r="A28" s="72"/>
      <c r="K28" s="72"/>
    </row>
    <row r="29" spans="1:11" x14ac:dyDescent="0.25">
      <c r="A29" s="72"/>
      <c r="K29" s="72"/>
    </row>
    <row r="30" spans="1:11" x14ac:dyDescent="0.25">
      <c r="A30" s="72"/>
      <c r="K30" s="72"/>
    </row>
    <row r="31" spans="1:11" x14ac:dyDescent="0.25">
      <c r="A31" s="72"/>
      <c r="K31" s="72"/>
    </row>
    <row r="32" spans="1:11" x14ac:dyDescent="0.25">
      <c r="A32" s="72"/>
      <c r="K32" s="72"/>
    </row>
    <row r="33" spans="1:11" x14ac:dyDescent="0.25">
      <c r="A33" s="72"/>
      <c r="C33" s="50" t="s">
        <v>201</v>
      </c>
      <c r="D33" s="50" t="s">
        <v>197</v>
      </c>
      <c r="E33" s="50" t="s">
        <v>198</v>
      </c>
      <c r="F33" s="50" t="s">
        <v>199</v>
      </c>
      <c r="G33" s="50" t="s">
        <v>200</v>
      </c>
      <c r="K33" s="72"/>
    </row>
    <row r="34" spans="1:11" x14ac:dyDescent="0.25">
      <c r="A34" s="72"/>
      <c r="C34" s="50" t="s">
        <v>3</v>
      </c>
      <c r="D34" s="2"/>
      <c r="E34" s="2"/>
      <c r="F34" s="2"/>
      <c r="G34" s="2"/>
      <c r="K34" s="72"/>
    </row>
    <row r="35" spans="1:11" x14ac:dyDescent="0.25">
      <c r="A35" s="72"/>
      <c r="K35" s="72"/>
    </row>
    <row r="36" spans="1:1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</sheetData>
  <conditionalFormatting sqref="D34:G34">
    <cfRule type="containsText" dxfId="12" priority="1" operator="containsText" text="Not recommended">
      <formula>NOT(ISERROR(SEARCH("Not recommended",D34)))</formula>
    </cfRule>
    <cfRule type="containsText" dxfId="11" priority="2" operator="containsText" text="OK">
      <formula>NOT(ISERROR(SEARCH("OK",D34)))</formula>
    </cfRule>
    <cfRule type="containsText" dxfId="10" priority="3" operator="containsText" text="Consider">
      <formula>NOT(ISERROR(SEARCH("Consider",D34)))</formula>
    </cfRule>
    <cfRule type="containsText" dxfId="9" priority="6" operator="containsText" text="Consider">
      <formula>NOT(ISERROR(SEARCH("Consider",D34)))</formula>
    </cfRule>
    <cfRule type="colorScale" priority="24">
      <colorScale>
        <cfvo type="num" val="Acction"/>
        <cfvo type="num" val="Consider"/>
        <cfvo type="num" val="OK"/>
        <color rgb="FFFF0000"/>
        <color theme="7"/>
        <color theme="9"/>
      </colorScale>
    </cfRule>
  </conditionalFormatting>
  <conditionalFormatting sqref="E34">
    <cfRule type="containsText" dxfId="8" priority="4" operator="containsText" text="OK">
      <formula>NOT(ISERROR(SEARCH("OK",E34)))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prompt="Select from list" sqref="D34:G34">
      <formula1>Decision_tree_result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showRowColHeaders="0" zoomScale="110" zoomScaleNormal="110" workbookViewId="0"/>
  </sheetViews>
  <sheetFormatPr defaultColWidth="8.7109375" defaultRowHeight="15" x14ac:dyDescent="0.25"/>
  <cols>
    <col min="1" max="1" width="3.140625" style="49" customWidth="1"/>
    <col min="2" max="2" width="4.42578125" style="49" customWidth="1"/>
    <col min="3" max="3" width="19.140625" style="49" bestFit="1" customWidth="1"/>
    <col min="4" max="7" width="18" style="49" bestFit="1" customWidth="1"/>
    <col min="8" max="9" width="8.7109375" style="49"/>
    <col min="10" max="10" width="4" style="49" customWidth="1"/>
    <col min="11" max="11" width="3.28515625" style="49" customWidth="1"/>
    <col min="12" max="14" width="8.7109375" style="49"/>
    <col min="15" max="15" width="20.42578125" style="49" customWidth="1"/>
    <col min="16" max="16384" width="8.7109375" style="49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K2" s="72"/>
    </row>
    <row r="3" spans="1:11" ht="21" x14ac:dyDescent="0.35">
      <c r="A3" s="72"/>
      <c r="C3" s="57" t="s">
        <v>344</v>
      </c>
      <c r="D3" s="57"/>
      <c r="E3" s="57"/>
      <c r="F3" s="57"/>
      <c r="G3" s="57"/>
      <c r="H3" s="57"/>
      <c r="I3" s="57"/>
      <c r="K3" s="72"/>
    </row>
    <row r="4" spans="1:11" x14ac:dyDescent="0.25">
      <c r="A4" s="72"/>
      <c r="K4" s="72"/>
    </row>
    <row r="5" spans="1:11" x14ac:dyDescent="0.25">
      <c r="A5" s="72"/>
      <c r="K5" s="72"/>
    </row>
    <row r="6" spans="1:11" x14ac:dyDescent="0.25">
      <c r="A6" s="72"/>
      <c r="K6" s="72"/>
    </row>
    <row r="7" spans="1:11" x14ac:dyDescent="0.25">
      <c r="A7" s="72"/>
      <c r="K7" s="72"/>
    </row>
    <row r="8" spans="1:11" x14ac:dyDescent="0.25">
      <c r="A8" s="72"/>
      <c r="K8" s="72"/>
    </row>
    <row r="9" spans="1:11" x14ac:dyDescent="0.25">
      <c r="A9" s="72"/>
      <c r="K9" s="72"/>
    </row>
    <row r="10" spans="1:11" x14ac:dyDescent="0.25">
      <c r="A10" s="72"/>
      <c r="K10" s="72"/>
    </row>
    <row r="11" spans="1:11" x14ac:dyDescent="0.25">
      <c r="A11" s="72"/>
      <c r="K11" s="72"/>
    </row>
    <row r="12" spans="1:11" x14ac:dyDescent="0.25">
      <c r="A12" s="72"/>
      <c r="K12" s="72"/>
    </row>
    <row r="13" spans="1:11" x14ac:dyDescent="0.25">
      <c r="A13" s="72"/>
      <c r="K13" s="72"/>
    </row>
    <row r="14" spans="1:11" x14ac:dyDescent="0.25">
      <c r="A14" s="72"/>
      <c r="K14" s="72"/>
    </row>
    <row r="15" spans="1:11" x14ac:dyDescent="0.25">
      <c r="A15" s="72"/>
      <c r="K15" s="72"/>
    </row>
    <row r="16" spans="1:11" x14ac:dyDescent="0.25">
      <c r="A16" s="72"/>
      <c r="K16" s="72"/>
    </row>
    <row r="17" spans="1:11" x14ac:dyDescent="0.25">
      <c r="A17" s="72"/>
      <c r="K17" s="72"/>
    </row>
    <row r="18" spans="1:11" x14ac:dyDescent="0.25">
      <c r="A18" s="72"/>
      <c r="K18" s="72"/>
    </row>
    <row r="19" spans="1:11" x14ac:dyDescent="0.25">
      <c r="A19" s="72"/>
      <c r="K19" s="72"/>
    </row>
    <row r="20" spans="1:11" x14ac:dyDescent="0.25">
      <c r="A20" s="72"/>
      <c r="K20" s="72"/>
    </row>
    <row r="21" spans="1:11" x14ac:dyDescent="0.25">
      <c r="A21" s="72"/>
      <c r="K21" s="72"/>
    </row>
    <row r="22" spans="1:11" x14ac:dyDescent="0.25">
      <c r="A22" s="72"/>
      <c r="K22" s="72"/>
    </row>
    <row r="23" spans="1:11" x14ac:dyDescent="0.25">
      <c r="A23" s="72"/>
      <c r="K23" s="72"/>
    </row>
    <row r="24" spans="1:11" x14ac:dyDescent="0.25">
      <c r="A24" s="72"/>
      <c r="K24" s="72"/>
    </row>
    <row r="25" spans="1:11" x14ac:dyDescent="0.25">
      <c r="A25" s="72"/>
      <c r="K25" s="72"/>
    </row>
    <row r="26" spans="1:11" x14ac:dyDescent="0.25">
      <c r="A26" s="72"/>
      <c r="K26" s="72"/>
    </row>
    <row r="27" spans="1:11" x14ac:dyDescent="0.25">
      <c r="A27" s="72"/>
      <c r="K27" s="72"/>
    </row>
    <row r="28" spans="1:11" x14ac:dyDescent="0.25">
      <c r="A28" s="72"/>
      <c r="K28" s="72"/>
    </row>
    <row r="29" spans="1:11" x14ac:dyDescent="0.25">
      <c r="A29" s="72"/>
      <c r="K29" s="72"/>
    </row>
    <row r="30" spans="1:11" x14ac:dyDescent="0.25">
      <c r="A30" s="72"/>
      <c r="K30" s="72"/>
    </row>
    <row r="31" spans="1:11" x14ac:dyDescent="0.25">
      <c r="A31" s="72"/>
      <c r="K31" s="72"/>
    </row>
    <row r="32" spans="1:11" x14ac:dyDescent="0.25">
      <c r="A32" s="72"/>
      <c r="K32" s="72"/>
    </row>
    <row r="33" spans="1:11" x14ac:dyDescent="0.25">
      <c r="A33" s="72"/>
      <c r="C33" s="50" t="s">
        <v>201</v>
      </c>
      <c r="D33" s="50" t="s">
        <v>197</v>
      </c>
      <c r="E33" s="50" t="s">
        <v>198</v>
      </c>
      <c r="F33" s="50" t="s">
        <v>199</v>
      </c>
      <c r="G33" s="50" t="s">
        <v>200</v>
      </c>
      <c r="K33" s="72"/>
    </row>
    <row r="34" spans="1:11" x14ac:dyDescent="0.25">
      <c r="A34" s="72"/>
      <c r="C34" s="50" t="s">
        <v>343</v>
      </c>
      <c r="D34" s="2"/>
      <c r="E34" s="2"/>
      <c r="F34" s="2"/>
      <c r="G34" s="2"/>
      <c r="K34" s="72"/>
    </row>
    <row r="35" spans="1:11" x14ac:dyDescent="0.25">
      <c r="A35" s="72"/>
      <c r="K35" s="72"/>
    </row>
    <row r="36" spans="1:1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</sheetData>
  <conditionalFormatting sqref="D34:G34">
    <cfRule type="containsText" dxfId="7" priority="1" operator="containsText" text="Not recommended">
      <formula>NOT(ISERROR(SEARCH("Not recommended",D34)))</formula>
    </cfRule>
    <cfRule type="containsText" dxfId="6" priority="2" operator="containsText" text="OK">
      <formula>NOT(ISERROR(SEARCH("OK",D34)))</formula>
    </cfRule>
    <cfRule type="containsText" dxfId="5" priority="3" operator="containsText" text="Consider">
      <formula>NOT(ISERROR(SEARCH("Consider",D34)))</formula>
    </cfRule>
    <cfRule type="containsText" dxfId="4" priority="6" operator="containsText" text="Consider">
      <formula>NOT(ISERROR(SEARCH("Consider",D34)))</formula>
    </cfRule>
    <cfRule type="colorScale" priority="7">
      <colorScale>
        <cfvo type="num" val="Acction"/>
        <cfvo type="num" val="Consider"/>
        <cfvo type="num" val="OK"/>
        <color rgb="FFFF0000"/>
        <color theme="7"/>
        <color theme="9"/>
      </colorScale>
    </cfRule>
  </conditionalFormatting>
  <conditionalFormatting sqref="E34">
    <cfRule type="containsText" dxfId="3" priority="4" operator="containsText" text="OK">
      <formula>NOT(ISERROR(SEARCH("OK",E34)))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prompt="Select from list" sqref="D34:G34">
      <formula1>Decision_tree_result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2" sqref="B2:B4"/>
    </sheetView>
  </sheetViews>
  <sheetFormatPr defaultRowHeight="15" x14ac:dyDescent="0.25"/>
  <sheetData>
    <row r="2" spans="2:2" x14ac:dyDescent="0.25">
      <c r="B2" t="s">
        <v>340</v>
      </c>
    </row>
    <row r="3" spans="2:2" x14ac:dyDescent="0.25">
      <c r="B3" t="s">
        <v>339</v>
      </c>
    </row>
    <row r="4" spans="2:2" x14ac:dyDescent="0.25">
      <c r="B4" t="s">
        <v>341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showRowColHeaders="0" zoomScale="110" zoomScaleNormal="110" workbookViewId="0"/>
  </sheetViews>
  <sheetFormatPr defaultRowHeight="15" x14ac:dyDescent="0.25"/>
  <cols>
    <col min="1" max="1" width="3.28515625" style="84" customWidth="1"/>
    <col min="2" max="2" width="3.140625" style="84" customWidth="1"/>
    <col min="3" max="3" width="18.5703125" style="84" customWidth="1"/>
    <col min="4" max="4" width="3.5703125" style="80" customWidth="1"/>
    <col min="5" max="5" width="18.5703125" style="84" customWidth="1"/>
    <col min="6" max="6" width="3.5703125" style="84" customWidth="1"/>
    <col min="7" max="7" width="18.5703125" style="84" customWidth="1"/>
    <col min="8" max="8" width="3.5703125" style="84" customWidth="1"/>
    <col min="9" max="9" width="18.5703125" style="84" customWidth="1"/>
    <col min="10" max="10" width="3.5703125" style="84" customWidth="1"/>
    <col min="11" max="11" width="18.5703125" style="84" customWidth="1"/>
    <col min="12" max="12" width="3.28515625" style="84" customWidth="1"/>
    <col min="13" max="13" width="3.85546875" style="84" customWidth="1"/>
    <col min="14" max="16384" width="9.140625" style="84"/>
  </cols>
  <sheetData>
    <row r="1" spans="1:13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136"/>
      <c r="M2" s="136"/>
    </row>
    <row r="3" spans="1:13" ht="21" x14ac:dyDescent="0.35">
      <c r="A3" s="136"/>
      <c r="C3" s="81" t="s">
        <v>196</v>
      </c>
      <c r="D3" s="81"/>
      <c r="E3" s="81"/>
      <c r="F3" s="81"/>
      <c r="G3" s="81"/>
      <c r="H3" s="81"/>
      <c r="I3" s="81"/>
      <c r="J3" s="81"/>
      <c r="K3" s="81"/>
      <c r="M3" s="136"/>
    </row>
    <row r="4" spans="1:13" s="80" customFormat="1" x14ac:dyDescent="0.25">
      <c r="A4" s="136"/>
      <c r="C4" s="89"/>
      <c r="D4" s="89"/>
      <c r="E4" s="89"/>
      <c r="F4" s="89"/>
      <c r="G4" s="89"/>
      <c r="H4" s="89"/>
      <c r="I4" s="89"/>
      <c r="J4" s="89"/>
      <c r="K4" s="89"/>
      <c r="M4" s="136"/>
    </row>
    <row r="5" spans="1:13" s="151" customFormat="1" x14ac:dyDescent="0.25">
      <c r="A5" s="150"/>
      <c r="D5" s="152"/>
      <c r="E5" s="153" t="s">
        <v>3</v>
      </c>
      <c r="G5" s="153" t="s">
        <v>190</v>
      </c>
      <c r="I5" s="153" t="s">
        <v>142</v>
      </c>
      <c r="K5" s="153" t="s">
        <v>143</v>
      </c>
      <c r="M5" s="150"/>
    </row>
    <row r="6" spans="1:13" s="90" customFormat="1" x14ac:dyDescent="0.25">
      <c r="A6" s="154"/>
      <c r="D6" s="85"/>
      <c r="E6" s="89"/>
      <c r="F6" s="85"/>
      <c r="G6" s="89"/>
      <c r="H6" s="85"/>
      <c r="I6" s="89"/>
      <c r="J6" s="85"/>
      <c r="K6" s="89"/>
      <c r="L6" s="85"/>
      <c r="M6" s="154"/>
    </row>
    <row r="7" spans="1:13" x14ac:dyDescent="0.25">
      <c r="A7" s="136"/>
      <c r="C7" s="155" t="s">
        <v>197</v>
      </c>
      <c r="D7" s="89"/>
      <c r="E7" s="160">
        <f>'Step 4 - MR'!D34</f>
        <v>0</v>
      </c>
      <c r="F7" s="156"/>
      <c r="G7" s="160">
        <f>'Step 4 - CD'!D34</f>
        <v>0</v>
      </c>
      <c r="H7" s="156"/>
      <c r="I7" s="160">
        <f>'Step 4 - ISB'!D34</f>
        <v>0</v>
      </c>
      <c r="J7" s="156"/>
      <c r="K7" s="160">
        <f>'Step 4 - DN'!D34</f>
        <v>0</v>
      </c>
      <c r="M7" s="136"/>
    </row>
    <row r="8" spans="1:13" x14ac:dyDescent="0.25">
      <c r="A8" s="136"/>
      <c r="C8" s="89"/>
      <c r="D8" s="89"/>
      <c r="E8" s="157"/>
      <c r="F8" s="156"/>
      <c r="G8" s="157"/>
      <c r="H8" s="156"/>
      <c r="I8" s="157"/>
      <c r="J8" s="156"/>
      <c r="K8" s="157"/>
      <c r="M8" s="136"/>
    </row>
    <row r="9" spans="1:13" x14ac:dyDescent="0.25">
      <c r="A9" s="136"/>
      <c r="C9" s="155" t="s">
        <v>198</v>
      </c>
      <c r="D9" s="89"/>
      <c r="E9" s="160">
        <f>'Step 4 - MR'!E34</f>
        <v>0</v>
      </c>
      <c r="F9" s="156"/>
      <c r="G9" s="160">
        <f>'Step 4 - CD'!E34</f>
        <v>0</v>
      </c>
      <c r="H9" s="156"/>
      <c r="I9" s="160">
        <f>'Step 4 - ISB'!E34</f>
        <v>0</v>
      </c>
      <c r="J9" s="156"/>
      <c r="K9" s="160">
        <f>'Step 4 - DN'!E34</f>
        <v>0</v>
      </c>
      <c r="M9" s="136"/>
    </row>
    <row r="10" spans="1:13" x14ac:dyDescent="0.25">
      <c r="A10" s="136"/>
      <c r="C10" s="89"/>
      <c r="D10" s="89"/>
      <c r="E10" s="157"/>
      <c r="F10" s="156"/>
      <c r="G10" s="157"/>
      <c r="H10" s="156"/>
      <c r="I10" s="157"/>
      <c r="J10" s="156"/>
      <c r="K10" s="157"/>
      <c r="M10" s="136"/>
    </row>
    <row r="11" spans="1:13" x14ac:dyDescent="0.25">
      <c r="A11" s="136"/>
      <c r="C11" s="155" t="s">
        <v>199</v>
      </c>
      <c r="D11" s="89"/>
      <c r="E11" s="160">
        <f>'Step 4 - MR'!F34</f>
        <v>0</v>
      </c>
      <c r="F11" s="156"/>
      <c r="G11" s="160">
        <f>'Step 4 - CD'!F34</f>
        <v>0</v>
      </c>
      <c r="H11" s="156"/>
      <c r="I11" s="160">
        <f>'Step 4 - ISB'!F34</f>
        <v>0</v>
      </c>
      <c r="J11" s="156"/>
      <c r="K11" s="160">
        <f>'Step 4 - DN'!F34</f>
        <v>0</v>
      </c>
      <c r="M11" s="136"/>
    </row>
    <row r="12" spans="1:13" s="80" customFormat="1" x14ac:dyDescent="0.25">
      <c r="A12" s="136"/>
      <c r="C12" s="89"/>
      <c r="D12" s="89"/>
      <c r="E12" s="158"/>
      <c r="F12" s="159"/>
      <c r="G12" s="158"/>
      <c r="H12" s="159"/>
      <c r="I12" s="158"/>
      <c r="J12" s="159"/>
      <c r="K12" s="158"/>
      <c r="M12" s="136"/>
    </row>
    <row r="13" spans="1:13" x14ac:dyDescent="0.25">
      <c r="A13" s="136"/>
      <c r="C13" s="155" t="s">
        <v>200</v>
      </c>
      <c r="D13" s="89"/>
      <c r="E13" s="160">
        <f>'Step 4 - MR'!G34</f>
        <v>0</v>
      </c>
      <c r="F13" s="156"/>
      <c r="G13" s="160">
        <f>'Step 4 - CD'!G34</f>
        <v>0</v>
      </c>
      <c r="H13" s="156"/>
      <c r="I13" s="160">
        <f>'Step 4 - ISB'!G34</f>
        <v>0</v>
      </c>
      <c r="J13" s="156"/>
      <c r="K13" s="160">
        <f>'Step 4 - DN'!G34</f>
        <v>0</v>
      </c>
      <c r="M13" s="136"/>
    </row>
    <row r="14" spans="1:13" x14ac:dyDescent="0.25">
      <c r="A14" s="136"/>
      <c r="M14" s="136"/>
    </row>
    <row r="15" spans="1:13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</sheetData>
  <sheetProtection algorithmName="SHA-512" hashValue="/SGx3S5jG4xmmnB+phE7zl8mOpsZAXd6tZ8klgAJWkErtZhX+IhnNwt3L4AAEeKyAnTlbf9y50jjda6O4IxTBg==" saltValue="WhovxjKMfqZX3yyPGXlKwA==" spinCount="100000" sheet="1" objects="1" scenarios="1" insertColumns="0" insertRows="0"/>
  <conditionalFormatting sqref="E7 G7 I7 K7 E9 G9 I9 K9 E11 G11 I11 K11 E13 G13 I13 K13">
    <cfRule type="containsText" dxfId="2" priority="1" operator="containsText" text="Consider">
      <formula>NOT(ISERROR(SEARCH("Consider",E7)))</formula>
    </cfRule>
    <cfRule type="containsText" dxfId="1" priority="2" operator="containsText" text="Not Recommended">
      <formula>NOT(ISERROR(SEARCH("Not Recommended",E7)))</formula>
    </cfRule>
    <cfRule type="containsText" dxfId="0" priority="3" operator="containsText" text="OK">
      <formula>NOT(ISERROR(SEARCH("OK",E7)))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0"/>
  <sheetViews>
    <sheetView showGridLines="0" showRowColHeaders="0" zoomScaleNormal="100" workbookViewId="0">
      <selection activeCell="J36" sqref="J36"/>
    </sheetView>
  </sheetViews>
  <sheetFormatPr defaultRowHeight="15" x14ac:dyDescent="0.25"/>
  <cols>
    <col min="1" max="2" width="2.42578125" style="48" customWidth="1"/>
    <col min="3" max="3" width="45.42578125" bestFit="1" customWidth="1"/>
    <col min="4" max="4" width="10.5703125" customWidth="1"/>
    <col min="5" max="5" width="10" customWidth="1"/>
    <col min="6" max="6" width="11.42578125" customWidth="1"/>
    <col min="10" max="10" width="9.42578125" customWidth="1"/>
    <col min="12" max="12" width="4.140625" customWidth="1"/>
    <col min="13" max="13" width="2.42578125" customWidth="1"/>
  </cols>
  <sheetData>
    <row r="1" spans="1:13" s="48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8" customFormat="1" x14ac:dyDescent="0.25">
      <c r="A2" s="3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0"/>
    </row>
    <row r="3" spans="1:13" ht="21" x14ac:dyDescent="0.35">
      <c r="A3" s="30"/>
      <c r="B3" s="80"/>
      <c r="C3" s="81" t="s">
        <v>1</v>
      </c>
      <c r="D3" s="81" t="s">
        <v>0</v>
      </c>
      <c r="E3" s="81"/>
      <c r="F3" s="81"/>
      <c r="G3" s="82"/>
      <c r="H3" s="82"/>
      <c r="I3" s="82"/>
      <c r="J3" s="82"/>
      <c r="K3" s="82"/>
      <c r="L3" s="83"/>
      <c r="M3" s="52"/>
    </row>
    <row r="4" spans="1:13" x14ac:dyDescent="0.25">
      <c r="A4" s="30"/>
      <c r="B4" s="80"/>
      <c r="C4" s="84"/>
      <c r="D4" s="84"/>
      <c r="E4" s="84"/>
      <c r="F4" s="84"/>
      <c r="G4" s="84"/>
      <c r="H4" s="84"/>
      <c r="I4" s="84"/>
      <c r="J4" s="84"/>
      <c r="K4" s="84"/>
      <c r="L4" s="80"/>
      <c r="M4" s="30"/>
    </row>
    <row r="5" spans="1:13" s="20" customFormat="1" x14ac:dyDescent="0.25">
      <c r="A5" s="12"/>
      <c r="B5" s="85"/>
      <c r="C5" s="86" t="s">
        <v>5</v>
      </c>
      <c r="D5" s="87" t="s">
        <v>364</v>
      </c>
      <c r="E5" s="86" t="s">
        <v>4</v>
      </c>
      <c r="F5" s="86"/>
      <c r="G5" s="86"/>
      <c r="H5" s="88"/>
      <c r="I5" s="88"/>
      <c r="J5" s="88"/>
      <c r="K5" s="88"/>
      <c r="L5" s="89"/>
      <c r="M5" s="12"/>
    </row>
    <row r="6" spans="1:13" s="19" customFormat="1" x14ac:dyDescent="0.25">
      <c r="A6" s="30"/>
      <c r="B6" s="80"/>
      <c r="C6" s="84"/>
      <c r="D6" s="84"/>
      <c r="E6" s="90"/>
      <c r="F6" s="90"/>
      <c r="G6" s="84"/>
      <c r="H6" s="84"/>
      <c r="I6" s="84"/>
      <c r="J6" s="84"/>
      <c r="K6" s="84"/>
      <c r="L6" s="80"/>
      <c r="M6" s="30"/>
    </row>
    <row r="7" spans="1:13" s="19" customFormat="1" x14ac:dyDescent="0.25">
      <c r="A7" s="30"/>
      <c r="B7" s="80"/>
      <c r="C7" s="84" t="s">
        <v>6</v>
      </c>
      <c r="D7" s="79"/>
      <c r="E7" s="84"/>
      <c r="F7" s="84"/>
      <c r="G7" s="84"/>
      <c r="H7" s="84"/>
      <c r="I7" s="84"/>
      <c r="J7" s="84"/>
      <c r="K7" s="84"/>
      <c r="L7" s="80"/>
      <c r="M7" s="30"/>
    </row>
    <row r="8" spans="1:13" s="19" customFormat="1" x14ac:dyDescent="0.25">
      <c r="A8" s="30"/>
      <c r="B8" s="80"/>
      <c r="C8" s="84"/>
      <c r="D8" s="84"/>
      <c r="E8" s="84"/>
      <c r="F8" s="84"/>
      <c r="G8" s="84"/>
      <c r="H8" s="84"/>
      <c r="I8" s="84"/>
      <c r="J8" s="84"/>
      <c r="K8" s="84"/>
      <c r="L8" s="80"/>
      <c r="M8" s="30"/>
    </row>
    <row r="9" spans="1:13" s="20" customFormat="1" x14ac:dyDescent="0.25">
      <c r="A9" s="12"/>
      <c r="B9" s="85"/>
      <c r="C9" s="86" t="s">
        <v>2</v>
      </c>
      <c r="D9" s="87" t="s">
        <v>365</v>
      </c>
      <c r="E9" s="86" t="s">
        <v>50</v>
      </c>
      <c r="F9" s="88"/>
      <c r="G9" s="88"/>
      <c r="H9" s="88"/>
      <c r="I9" s="88"/>
      <c r="J9" s="88"/>
      <c r="K9" s="88"/>
      <c r="L9" s="89"/>
      <c r="M9" s="12"/>
    </row>
    <row r="10" spans="1:13" s="19" customFormat="1" x14ac:dyDescent="0.25">
      <c r="A10" s="30"/>
      <c r="B10" s="80"/>
      <c r="C10" s="91"/>
      <c r="D10" s="91"/>
      <c r="E10" s="91"/>
      <c r="F10" s="84"/>
      <c r="G10" s="84"/>
      <c r="H10" s="84"/>
      <c r="I10" s="84"/>
      <c r="J10" s="84"/>
      <c r="K10" s="84"/>
      <c r="L10" s="80"/>
      <c r="M10" s="30"/>
    </row>
    <row r="11" spans="1:13" s="19" customFormat="1" x14ac:dyDescent="0.25">
      <c r="A11" s="30"/>
      <c r="B11" s="80"/>
      <c r="C11" s="84" t="s">
        <v>53</v>
      </c>
      <c r="D11" s="84" t="s">
        <v>58</v>
      </c>
      <c r="E11" s="79"/>
      <c r="F11" s="84"/>
      <c r="G11" s="84"/>
      <c r="H11" s="84"/>
      <c r="I11" s="84"/>
      <c r="J11" s="84"/>
      <c r="K11" s="84"/>
      <c r="L11" s="80"/>
      <c r="M11" s="30"/>
    </row>
    <row r="12" spans="1:13" s="19" customFormat="1" x14ac:dyDescent="0.25">
      <c r="A12" s="30"/>
      <c r="B12" s="80"/>
      <c r="C12" s="84" t="s">
        <v>52</v>
      </c>
      <c r="D12" s="84" t="s">
        <v>54</v>
      </c>
      <c r="E12" s="79"/>
      <c r="F12" s="84"/>
      <c r="G12" s="84"/>
      <c r="H12" s="84"/>
      <c r="I12" s="84"/>
      <c r="J12" s="84"/>
      <c r="K12" s="84"/>
      <c r="L12" s="80"/>
      <c r="M12" s="30"/>
    </row>
    <row r="13" spans="1:13" s="19" customFormat="1" x14ac:dyDescent="0.25">
      <c r="A13" s="30"/>
      <c r="B13" s="80"/>
      <c r="C13" s="84" t="s">
        <v>55</v>
      </c>
      <c r="D13" s="84" t="s">
        <v>59</v>
      </c>
      <c r="E13" s="79"/>
      <c r="F13" s="84"/>
      <c r="G13" s="84"/>
      <c r="H13" s="84"/>
      <c r="I13" s="84"/>
      <c r="J13" s="84"/>
      <c r="K13" s="84"/>
      <c r="L13" s="80"/>
      <c r="M13" s="30"/>
    </row>
    <row r="14" spans="1:13" s="19" customFormat="1" x14ac:dyDescent="0.25">
      <c r="A14" s="30"/>
      <c r="B14" s="80"/>
      <c r="C14" s="84" t="s">
        <v>56</v>
      </c>
      <c r="D14" s="84" t="s">
        <v>58</v>
      </c>
      <c r="E14" s="79"/>
      <c r="F14" s="84"/>
      <c r="G14" s="84"/>
      <c r="H14" s="84"/>
      <c r="I14" s="84"/>
      <c r="J14" s="84"/>
      <c r="K14" s="84"/>
      <c r="L14" s="80"/>
      <c r="M14" s="30"/>
    </row>
    <row r="15" spans="1:13" s="19" customFormat="1" x14ac:dyDescent="0.25">
      <c r="A15" s="30"/>
      <c r="B15" s="80"/>
      <c r="C15" s="84" t="s">
        <v>57</v>
      </c>
      <c r="D15" s="84" t="s">
        <v>40</v>
      </c>
      <c r="E15" s="79"/>
      <c r="F15" s="84"/>
      <c r="G15" s="84"/>
      <c r="H15" s="84"/>
      <c r="I15" s="84"/>
      <c r="J15" s="84"/>
      <c r="K15" s="84"/>
      <c r="L15" s="80"/>
      <c r="M15" s="30"/>
    </row>
    <row r="16" spans="1:13" s="19" customFormat="1" x14ac:dyDescent="0.25">
      <c r="A16" s="30"/>
      <c r="B16" s="80"/>
      <c r="C16" s="84"/>
      <c r="D16" s="84"/>
      <c r="E16" s="84"/>
      <c r="F16" s="84"/>
      <c r="G16" s="84"/>
      <c r="H16" s="84"/>
      <c r="I16" s="84"/>
      <c r="J16" s="84"/>
      <c r="K16" s="84"/>
      <c r="L16" s="80"/>
      <c r="M16" s="30"/>
    </row>
    <row r="17" spans="1:13" s="19" customFormat="1" x14ac:dyDescent="0.25">
      <c r="A17" s="30"/>
      <c r="B17" s="80"/>
      <c r="C17" s="84" t="s">
        <v>217</v>
      </c>
      <c r="D17" s="79"/>
      <c r="E17" s="84"/>
      <c r="F17" s="84"/>
      <c r="G17" s="84"/>
      <c r="H17" s="84"/>
      <c r="I17" s="84"/>
      <c r="J17" s="84"/>
      <c r="K17" s="84"/>
      <c r="L17" s="80"/>
      <c r="M17" s="30"/>
    </row>
    <row r="18" spans="1:13" s="19" customFormat="1" x14ac:dyDescent="0.25">
      <c r="A18" s="30"/>
      <c r="B18" s="80"/>
      <c r="C18" s="84"/>
      <c r="D18" s="84"/>
      <c r="E18" s="84"/>
      <c r="F18" s="84"/>
      <c r="G18" s="84"/>
      <c r="H18" s="84"/>
      <c r="I18" s="84"/>
      <c r="J18" s="84"/>
      <c r="K18" s="84"/>
      <c r="L18" s="80"/>
      <c r="M18" s="30"/>
    </row>
    <row r="19" spans="1:13" s="19" customFormat="1" x14ac:dyDescent="0.25">
      <c r="A19" s="30"/>
      <c r="B19" s="80"/>
      <c r="C19" s="84"/>
      <c r="D19" s="84"/>
      <c r="E19" s="84" t="s">
        <v>68</v>
      </c>
      <c r="F19" s="84"/>
      <c r="G19" s="84" t="s">
        <v>69</v>
      </c>
      <c r="H19" s="84"/>
      <c r="I19" s="84" t="s">
        <v>70</v>
      </c>
      <c r="J19" s="84"/>
      <c r="K19" s="84" t="s">
        <v>71</v>
      </c>
      <c r="L19" s="80"/>
      <c r="M19" s="30"/>
    </row>
    <row r="20" spans="1:13" s="19" customFormat="1" x14ac:dyDescent="0.25">
      <c r="A20" s="30"/>
      <c r="B20" s="80"/>
      <c r="C20" s="84" t="s">
        <v>323</v>
      </c>
      <c r="D20" s="84" t="s">
        <v>54</v>
      </c>
      <c r="E20" s="79"/>
      <c r="F20" s="84"/>
      <c r="G20" s="79"/>
      <c r="H20" s="84"/>
      <c r="I20" s="79"/>
      <c r="J20" s="84"/>
      <c r="K20" s="79"/>
      <c r="L20" s="80"/>
      <c r="M20" s="30"/>
    </row>
    <row r="21" spans="1:13" s="19" customFormat="1" x14ac:dyDescent="0.25">
      <c r="A21" s="30"/>
      <c r="B21" s="80"/>
      <c r="C21" s="84" t="s">
        <v>322</v>
      </c>
      <c r="D21" s="84" t="s">
        <v>64</v>
      </c>
      <c r="E21" s="79"/>
      <c r="F21" s="84"/>
      <c r="G21" s="79"/>
      <c r="H21" s="84"/>
      <c r="I21" s="79"/>
      <c r="J21" s="84"/>
      <c r="K21" s="79"/>
      <c r="L21" s="80"/>
      <c r="M21" s="30"/>
    </row>
    <row r="22" spans="1:13" s="19" customFormat="1" x14ac:dyDescent="0.25">
      <c r="A22" s="30"/>
      <c r="B22" s="80"/>
      <c r="C22" s="80" t="s">
        <v>349</v>
      </c>
      <c r="D22" s="84" t="s">
        <v>65</v>
      </c>
      <c r="E22" s="79"/>
      <c r="F22" s="84"/>
      <c r="G22" s="79"/>
      <c r="H22" s="84"/>
      <c r="I22" s="79"/>
      <c r="J22" s="84"/>
      <c r="K22" s="79"/>
      <c r="L22" s="80"/>
      <c r="M22" s="30"/>
    </row>
    <row r="23" spans="1:13" s="19" customFormat="1" x14ac:dyDescent="0.25">
      <c r="A23" s="30"/>
      <c r="B23" s="80"/>
      <c r="C23" s="80" t="s">
        <v>67</v>
      </c>
      <c r="D23" s="84" t="s">
        <v>66</v>
      </c>
      <c r="E23" s="79"/>
      <c r="F23" s="84"/>
      <c r="G23" s="79"/>
      <c r="H23" s="84"/>
      <c r="I23" s="79"/>
      <c r="J23" s="84"/>
      <c r="K23" s="79"/>
      <c r="L23" s="80"/>
      <c r="M23" s="30"/>
    </row>
    <row r="24" spans="1:13" s="19" customFormat="1" x14ac:dyDescent="0.25">
      <c r="A24" s="30"/>
      <c r="B24" s="80"/>
      <c r="C24" s="80" t="s">
        <v>324</v>
      </c>
      <c r="D24" s="84" t="s">
        <v>13</v>
      </c>
      <c r="E24" s="79"/>
      <c r="F24" s="84"/>
      <c r="G24" s="79"/>
      <c r="H24" s="84"/>
      <c r="I24" s="79"/>
      <c r="J24" s="84"/>
      <c r="K24" s="79"/>
      <c r="L24" s="80"/>
      <c r="M24" s="30"/>
    </row>
    <row r="25" spans="1:13" s="19" customFormat="1" x14ac:dyDescent="0.25">
      <c r="A25" s="30"/>
      <c r="B25" s="80"/>
      <c r="C25" s="84" t="s">
        <v>214</v>
      </c>
      <c r="D25" s="84"/>
      <c r="E25" s="79"/>
      <c r="F25" s="84"/>
      <c r="G25" s="79"/>
      <c r="H25" s="84"/>
      <c r="I25" s="79"/>
      <c r="J25" s="84"/>
      <c r="K25" s="79"/>
      <c r="L25" s="80"/>
      <c r="M25" s="30"/>
    </row>
    <row r="26" spans="1:13" s="19" customFormat="1" x14ac:dyDescent="0.25">
      <c r="A26" s="30"/>
      <c r="B26" s="80"/>
      <c r="C26" s="80" t="s">
        <v>42</v>
      </c>
      <c r="D26" s="84" t="s">
        <v>66</v>
      </c>
      <c r="E26" s="79"/>
      <c r="F26" s="84"/>
      <c r="G26" s="79"/>
      <c r="H26" s="84"/>
      <c r="I26" s="79"/>
      <c r="J26" s="84"/>
      <c r="K26" s="79"/>
      <c r="L26" s="80"/>
      <c r="M26" s="30"/>
    </row>
    <row r="27" spans="1:13" s="19" customFormat="1" x14ac:dyDescent="0.25">
      <c r="A27" s="30"/>
      <c r="B27" s="80"/>
      <c r="C27" s="80" t="s">
        <v>215</v>
      </c>
      <c r="D27" s="84" t="s">
        <v>66</v>
      </c>
      <c r="E27" s="79"/>
      <c r="F27" s="84"/>
      <c r="G27" s="79"/>
      <c r="H27" s="84"/>
      <c r="I27" s="79"/>
      <c r="J27" s="84"/>
      <c r="K27" s="79"/>
      <c r="L27" s="80"/>
      <c r="M27" s="30"/>
    </row>
    <row r="28" spans="1:13" s="19" customFormat="1" x14ac:dyDescent="0.25">
      <c r="A28" s="30"/>
      <c r="B28" s="80"/>
      <c r="C28" s="84"/>
      <c r="D28" s="84"/>
      <c r="E28" s="84"/>
      <c r="F28" s="84"/>
      <c r="G28" s="84"/>
      <c r="H28" s="84"/>
      <c r="I28" s="84"/>
      <c r="J28" s="84"/>
      <c r="K28" s="84"/>
      <c r="L28" s="80"/>
      <c r="M28" s="30"/>
    </row>
    <row r="29" spans="1:13" s="20" customFormat="1" x14ac:dyDescent="0.25">
      <c r="A29" s="12"/>
      <c r="B29" s="85"/>
      <c r="C29" s="86" t="s">
        <v>2</v>
      </c>
      <c r="D29" s="92" t="s">
        <v>366</v>
      </c>
      <c r="E29" s="86" t="s">
        <v>321</v>
      </c>
      <c r="F29" s="88"/>
      <c r="G29" s="88"/>
      <c r="H29" s="88"/>
      <c r="I29" s="88"/>
      <c r="J29" s="88"/>
      <c r="K29" s="88"/>
      <c r="L29" s="89"/>
      <c r="M29" s="12"/>
    </row>
    <row r="30" spans="1:13" s="19" customFormat="1" x14ac:dyDescent="0.25">
      <c r="A30" s="30"/>
      <c r="B30" s="80"/>
      <c r="C30" s="84"/>
      <c r="D30" s="84"/>
      <c r="E30" s="84"/>
      <c r="F30" s="84"/>
      <c r="G30" s="84"/>
      <c r="H30" s="84"/>
      <c r="I30" s="84"/>
      <c r="J30" s="93"/>
      <c r="K30" s="93"/>
      <c r="L30" s="94"/>
      <c r="M30" s="51"/>
    </row>
    <row r="31" spans="1:13" x14ac:dyDescent="0.25">
      <c r="A31" s="30"/>
      <c r="B31" s="80"/>
      <c r="C31" s="84" t="s">
        <v>72</v>
      </c>
      <c r="D31" s="84"/>
      <c r="E31" s="84" t="s">
        <v>73</v>
      </c>
      <c r="F31" s="84" t="s">
        <v>74</v>
      </c>
      <c r="G31" s="84" t="s">
        <v>75</v>
      </c>
      <c r="H31" s="84" t="s">
        <v>76</v>
      </c>
      <c r="I31" s="84"/>
      <c r="J31" s="95"/>
      <c r="K31" s="94"/>
      <c r="L31" s="94"/>
      <c r="M31" s="51"/>
    </row>
    <row r="32" spans="1:13" x14ac:dyDescent="0.25">
      <c r="A32" s="30"/>
      <c r="B32" s="80"/>
      <c r="C32" s="96" t="s">
        <v>78</v>
      </c>
      <c r="D32" s="84" t="s">
        <v>77</v>
      </c>
      <c r="E32" s="79"/>
      <c r="F32" s="79"/>
      <c r="G32" s="79"/>
      <c r="H32" s="79"/>
      <c r="I32" s="84"/>
      <c r="J32" s="93"/>
      <c r="K32" s="94"/>
      <c r="L32" s="94"/>
      <c r="M32" s="51"/>
    </row>
    <row r="33" spans="1:13" x14ac:dyDescent="0.25">
      <c r="A33" s="30"/>
      <c r="B33" s="80"/>
      <c r="C33" s="97" t="s">
        <v>79</v>
      </c>
      <c r="D33" s="84" t="s">
        <v>77</v>
      </c>
      <c r="E33" s="79"/>
      <c r="F33" s="79"/>
      <c r="G33" s="79"/>
      <c r="H33" s="79"/>
      <c r="I33" s="84"/>
      <c r="J33" s="93"/>
      <c r="K33" s="94"/>
      <c r="L33" s="94"/>
      <c r="M33" s="51"/>
    </row>
    <row r="34" spans="1:13" x14ac:dyDescent="0.25">
      <c r="A34" s="30"/>
      <c r="B34" s="80"/>
      <c r="C34" s="84"/>
      <c r="D34" s="98"/>
      <c r="E34" s="94"/>
      <c r="F34" s="98"/>
      <c r="G34" s="84"/>
      <c r="H34" s="84"/>
      <c r="I34" s="84"/>
      <c r="J34" s="93"/>
      <c r="K34" s="93"/>
      <c r="L34" s="94"/>
      <c r="M34" s="51"/>
    </row>
    <row r="35" spans="1:13" x14ac:dyDescent="0.25">
      <c r="A35" s="30"/>
      <c r="B35" s="80"/>
      <c r="C35" s="84" t="s">
        <v>82</v>
      </c>
      <c r="D35" s="84"/>
      <c r="E35" s="84" t="s">
        <v>218</v>
      </c>
      <c r="F35" s="98"/>
      <c r="G35" s="84"/>
      <c r="H35" s="84"/>
      <c r="I35" s="84"/>
      <c r="J35" s="84"/>
      <c r="K35" s="84"/>
      <c r="L35" s="80"/>
      <c r="M35" s="30"/>
    </row>
    <row r="36" spans="1:13" x14ac:dyDescent="0.25">
      <c r="A36" s="30"/>
      <c r="B36" s="80"/>
      <c r="C36" s="84" t="s">
        <v>84</v>
      </c>
      <c r="D36" s="84" t="s">
        <v>83</v>
      </c>
      <c r="E36" s="79"/>
      <c r="F36" s="84"/>
      <c r="G36" s="84"/>
      <c r="H36" s="84"/>
      <c r="I36" s="84"/>
      <c r="J36" s="84"/>
      <c r="K36" s="84"/>
      <c r="L36" s="80"/>
      <c r="M36" s="30"/>
    </row>
    <row r="37" spans="1:13" x14ac:dyDescent="0.25">
      <c r="A37" s="30"/>
      <c r="B37" s="80"/>
      <c r="C37" s="84" t="s">
        <v>85</v>
      </c>
      <c r="D37" s="84" t="s">
        <v>83</v>
      </c>
      <c r="E37" s="79"/>
      <c r="F37" s="84"/>
      <c r="G37" s="84"/>
      <c r="H37" s="84"/>
      <c r="I37" s="84"/>
      <c r="J37" s="84"/>
      <c r="K37" s="84"/>
      <c r="L37" s="80"/>
      <c r="M37" s="30"/>
    </row>
    <row r="38" spans="1:13" x14ac:dyDescent="0.25">
      <c r="A38" s="30"/>
      <c r="B38" s="80"/>
      <c r="C38" s="84"/>
      <c r="D38" s="84"/>
      <c r="E38" s="98"/>
      <c r="F38" s="84"/>
      <c r="G38" s="84"/>
      <c r="H38" s="84"/>
      <c r="I38" s="84"/>
      <c r="J38" s="84"/>
      <c r="K38" s="84"/>
      <c r="L38" s="80"/>
      <c r="M38" s="30"/>
    </row>
    <row r="39" spans="1:1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E40" s="8"/>
    </row>
  </sheetData>
  <sheetProtection algorithmName="SHA-512" hashValue="INMA/0TyQND+5HNMEEbhpg8t7n2ivpUFDf1axQbcAyjc2+or1TQDV1xlYkTH1v4JZMq9BzYPg4MenV522VnA9g==" saltValue="dSS8/b+aWiwR0IL/XrXhyQ==" spinCount="100000" sheet="1" objects="1" scenarios="1" insertColumns="0" insertRows="0"/>
  <dataConsolidate/>
  <dataValidations xWindow="1088" yWindow="698" count="13">
    <dataValidation type="list" allowBlank="1" showInputMessage="1" prompt="Enter value or use default value" sqref="E32">
      <formula1>"+DefaultEC50Algae"</formula1>
    </dataValidation>
    <dataValidation type="list" allowBlank="1" showInputMessage="1" prompt="Enter value or use default value_x000a_" sqref="E33">
      <formula1>"+DefaultAlgaeNEC"</formula1>
    </dataValidation>
    <dataValidation type="list" allowBlank="1" showInputMessage="1" prompt="Enter value or use default value" sqref="F32">
      <formula1>"+DefaultCrustaceaEC50"</formula1>
    </dataValidation>
    <dataValidation type="list" allowBlank="1" showInputMessage="1" prompt="Enter value or use default value" sqref="F33">
      <formula1>"+DefaultCrustaceansNEC"</formula1>
    </dataValidation>
    <dataValidation type="list" allowBlank="1" showInputMessage="1" prompt="Enter value or use default value" sqref="G32">
      <formula1>"+DefaultMusselsEC50"</formula1>
    </dataValidation>
    <dataValidation type="list" allowBlank="1" showInputMessage="1" prompt="Enter value or use default value" sqref="G33">
      <formula1>"+DefaultMusselsNEC"</formula1>
    </dataValidation>
    <dataValidation type="list" allowBlank="1" showInputMessage="1" prompt="Enter value or use default value" sqref="H32">
      <formula1>"+DefaultFishEC50"</formula1>
    </dataValidation>
    <dataValidation type="list" allowBlank="1" showInputMessage="1" prompt="Enter value or use default value" sqref="H33">
      <formula1>"+DefaultFishNEC"</formula1>
    </dataValidation>
    <dataValidation type="list" allowBlank="1" showInputMessage="1" prompt="Enter a value or use default" sqref="E36">
      <formula1>"+DefaultDamageBird"</formula1>
    </dataValidation>
    <dataValidation type="list" allowBlank="1" showInputMessage="1" prompt="Enter a value or use default" sqref="E37">
      <formula1>"+DefaultUptakeBird"</formula1>
    </dataValidation>
    <dataValidation showDropDown="1" showInputMessage="1" sqref="E38"/>
    <dataValidation showDropDown="1" prompt="Enter a value or use default" sqref="E40"/>
    <dataValidation allowBlank="1" prompt="Enter a value or use default" sqref="E39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088" yWindow="698" count="1">
        <x14:dataValidation type="list" allowBlank="1" showInputMessage="1" showErrorMessage="1">
          <x14:formula1>
            <xm:f>'Step 1 background data'!$I$3:$I$6</xm:f>
          </x14:formula1>
          <xm:sqref>L31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J53"/>
  <sheetViews>
    <sheetView showGridLines="0" showRowColHeaders="0" zoomScale="80" zoomScaleNormal="80" workbookViewId="0"/>
  </sheetViews>
  <sheetFormatPr defaultRowHeight="15" x14ac:dyDescent="0.25"/>
  <cols>
    <col min="1" max="2" width="3.42578125" style="48" customWidth="1"/>
    <col min="3" max="3" width="41.28515625" customWidth="1"/>
    <col min="4" max="4" width="4.5703125" style="21" bestFit="1" customWidth="1"/>
    <col min="5" max="5" width="8.5703125" customWidth="1"/>
    <col min="6" max="6" width="18.85546875" customWidth="1"/>
    <col min="7" max="7" width="7.5703125" customWidth="1"/>
    <col min="8" max="8" width="12.85546875" style="21" customWidth="1"/>
    <col min="9" max="9" width="11.5703125" customWidth="1"/>
    <col min="10" max="10" width="11.85546875" customWidth="1"/>
    <col min="11" max="11" width="12" customWidth="1"/>
    <col min="12" max="12" width="9.140625" customWidth="1"/>
    <col min="13" max="13" width="13.28515625" customWidth="1"/>
    <col min="14" max="14" width="7.42578125" customWidth="1"/>
    <col min="15" max="15" width="5.5703125" style="21" customWidth="1"/>
    <col min="16" max="16" width="11.85546875" customWidth="1"/>
    <col min="17" max="17" width="10.7109375" customWidth="1"/>
    <col min="18" max="18" width="10.140625" customWidth="1"/>
    <col min="19" max="19" width="10.42578125" customWidth="1"/>
    <col min="21" max="22" width="11.42578125" customWidth="1"/>
    <col min="24" max="24" width="10.5703125" customWidth="1"/>
    <col min="26" max="27" width="10.42578125" customWidth="1"/>
    <col min="29" max="29" width="11.5703125" customWidth="1"/>
    <col min="31" max="31" width="10.42578125" customWidth="1"/>
    <col min="32" max="32" width="10.7109375" customWidth="1"/>
    <col min="34" max="34" width="11.85546875" customWidth="1"/>
    <col min="35" max="35" width="4.85546875" customWidth="1"/>
    <col min="36" max="36" width="2.7109375" customWidth="1"/>
  </cols>
  <sheetData>
    <row r="1" spans="1:36" s="48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48" customFormat="1" x14ac:dyDescent="0.25">
      <c r="A2" s="3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30"/>
    </row>
    <row r="3" spans="1:36" s="21" customFormat="1" ht="21" x14ac:dyDescent="0.35">
      <c r="A3" s="30"/>
      <c r="B3" s="80"/>
      <c r="C3" s="81" t="s">
        <v>1</v>
      </c>
      <c r="D3" s="81" t="s">
        <v>235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30"/>
    </row>
    <row r="4" spans="1:36" s="19" customFormat="1" x14ac:dyDescent="0.25">
      <c r="A4" s="30"/>
      <c r="B4" s="8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0"/>
      <c r="AJ4" s="30"/>
    </row>
    <row r="5" spans="1:36" s="29" customFormat="1" x14ac:dyDescent="0.25">
      <c r="A5" s="28"/>
      <c r="B5" s="100"/>
      <c r="C5" s="101" t="s">
        <v>2</v>
      </c>
      <c r="D5" s="102" t="s">
        <v>367</v>
      </c>
      <c r="E5" s="103" t="s">
        <v>325</v>
      </c>
      <c r="F5" s="101"/>
      <c r="G5" s="101"/>
      <c r="H5" s="101"/>
      <c r="I5" s="101"/>
      <c r="J5" s="101"/>
      <c r="K5" s="101"/>
      <c r="L5" s="101"/>
      <c r="M5" s="101"/>
      <c r="N5" s="101"/>
      <c r="O5" s="104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5"/>
      <c r="AJ5" s="28"/>
    </row>
    <row r="6" spans="1:36" s="29" customFormat="1" x14ac:dyDescent="0.25">
      <c r="A6" s="28"/>
      <c r="B6" s="100"/>
      <c r="C6" s="100"/>
      <c r="D6" s="84"/>
      <c r="E6" s="106"/>
      <c r="F6" s="106"/>
      <c r="G6" s="100"/>
      <c r="H6" s="100"/>
      <c r="I6" s="100"/>
      <c r="J6" s="100"/>
      <c r="K6" s="100"/>
      <c r="L6" s="100"/>
      <c r="M6" s="100"/>
      <c r="N6" s="100"/>
      <c r="O6" s="84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28"/>
    </row>
    <row r="7" spans="1:36" s="29" customFormat="1" x14ac:dyDescent="0.25">
      <c r="A7" s="28"/>
      <c r="B7" s="100"/>
      <c r="C7" s="100"/>
      <c r="D7" s="84"/>
      <c r="E7" s="106"/>
      <c r="F7" s="106"/>
      <c r="G7" s="100"/>
      <c r="H7" s="100"/>
      <c r="I7" s="100"/>
      <c r="J7" s="100"/>
      <c r="K7" s="100"/>
      <c r="L7" s="100"/>
      <c r="M7" s="100"/>
      <c r="N7" s="100"/>
      <c r="O7" s="84"/>
      <c r="P7" s="118" t="s">
        <v>217</v>
      </c>
      <c r="Q7" s="118"/>
      <c r="R7" s="118">
        <f>'Step 1 - Basic data'!D17</f>
        <v>0</v>
      </c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28"/>
    </row>
    <row r="8" spans="1:36" s="29" customFormat="1" x14ac:dyDescent="0.25">
      <c r="A8" s="28"/>
      <c r="B8" s="100"/>
      <c r="C8" s="100"/>
      <c r="D8" s="84"/>
      <c r="E8" s="106"/>
      <c r="F8" s="106"/>
      <c r="G8" s="100"/>
      <c r="H8" s="100"/>
      <c r="I8" s="100"/>
      <c r="J8" s="100"/>
      <c r="K8" s="100"/>
      <c r="L8" s="100"/>
      <c r="M8" s="100"/>
      <c r="N8" s="100"/>
      <c r="O8" s="84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28"/>
    </row>
    <row r="9" spans="1:36" s="29" customFormat="1" ht="30" customHeight="1" x14ac:dyDescent="0.25">
      <c r="A9" s="28"/>
      <c r="B9" s="100"/>
      <c r="C9" s="107" t="s">
        <v>236</v>
      </c>
      <c r="D9" s="84"/>
      <c r="E9" s="163" t="s">
        <v>232</v>
      </c>
      <c r="F9" s="163"/>
      <c r="G9" s="163"/>
      <c r="H9" s="163"/>
      <c r="I9" s="163"/>
      <c r="J9" s="163"/>
      <c r="K9" s="163"/>
      <c r="L9" s="163"/>
      <c r="M9" s="163"/>
      <c r="N9" s="163"/>
      <c r="O9" s="84"/>
      <c r="P9" s="164" t="s">
        <v>233</v>
      </c>
      <c r="Q9" s="164"/>
      <c r="R9" s="164"/>
      <c r="S9" s="164"/>
      <c r="T9" s="84"/>
      <c r="U9" s="164" t="s">
        <v>233</v>
      </c>
      <c r="V9" s="164"/>
      <c r="W9" s="164"/>
      <c r="X9" s="164"/>
      <c r="Y9" s="84"/>
      <c r="Z9" s="164" t="s">
        <v>233</v>
      </c>
      <c r="AA9" s="164"/>
      <c r="AB9" s="164"/>
      <c r="AC9" s="164"/>
      <c r="AD9" s="100"/>
      <c r="AE9" s="164" t="s">
        <v>233</v>
      </c>
      <c r="AF9" s="164"/>
      <c r="AG9" s="164"/>
      <c r="AH9" s="164"/>
      <c r="AI9" s="100"/>
      <c r="AJ9" s="28"/>
    </row>
    <row r="10" spans="1:36" s="19" customFormat="1" x14ac:dyDescent="0.25">
      <c r="A10" s="30"/>
      <c r="B10" s="80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0"/>
      <c r="AJ10" s="30"/>
    </row>
    <row r="11" spans="1:36" s="19" customFormat="1" ht="45" x14ac:dyDescent="0.25">
      <c r="A11" s="30"/>
      <c r="B11" s="80"/>
      <c r="C11" s="108" t="s">
        <v>144</v>
      </c>
      <c r="D11" s="84"/>
      <c r="E11" s="161" t="s">
        <v>147</v>
      </c>
      <c r="F11" s="161"/>
      <c r="G11" s="109" t="s">
        <v>130</v>
      </c>
      <c r="H11" s="109" t="s">
        <v>286</v>
      </c>
      <c r="I11" s="109" t="s">
        <v>129</v>
      </c>
      <c r="J11" s="109" t="s">
        <v>133</v>
      </c>
      <c r="K11" s="162" t="s">
        <v>132</v>
      </c>
      <c r="L11" s="162"/>
      <c r="M11" s="162"/>
      <c r="N11" s="109" t="s">
        <v>146</v>
      </c>
      <c r="O11" s="84"/>
      <c r="P11" s="161" t="s">
        <v>287</v>
      </c>
      <c r="Q11" s="161"/>
      <c r="R11" s="161"/>
      <c r="S11" s="161"/>
      <c r="T11" s="84"/>
      <c r="U11" s="161" t="s">
        <v>69</v>
      </c>
      <c r="V11" s="161"/>
      <c r="W11" s="161"/>
      <c r="X11" s="161"/>
      <c r="Y11" s="84"/>
      <c r="Z11" s="161" t="s">
        <v>70</v>
      </c>
      <c r="AA11" s="161"/>
      <c r="AB11" s="161"/>
      <c r="AC11" s="161"/>
      <c r="AD11" s="84"/>
      <c r="AE11" s="161" t="s">
        <v>71</v>
      </c>
      <c r="AF11" s="161"/>
      <c r="AG11" s="161"/>
      <c r="AH11" s="161"/>
      <c r="AI11" s="80"/>
      <c r="AJ11" s="30"/>
    </row>
    <row r="12" spans="1:36" s="19" customFormat="1" ht="30" x14ac:dyDescent="0.25">
      <c r="A12" s="30"/>
      <c r="B12" s="80"/>
      <c r="C12" s="84"/>
      <c r="D12" s="84"/>
      <c r="E12" s="110" t="s">
        <v>128</v>
      </c>
      <c r="F12" s="110" t="s">
        <v>134</v>
      </c>
      <c r="G12" s="111"/>
      <c r="H12" s="111"/>
      <c r="I12" s="111"/>
      <c r="J12" s="111"/>
      <c r="K12" s="110" t="s">
        <v>148</v>
      </c>
      <c r="L12" s="111" t="s">
        <v>145</v>
      </c>
      <c r="M12" s="111" t="s">
        <v>131</v>
      </c>
      <c r="N12" s="84"/>
      <c r="O12" s="84"/>
      <c r="P12" s="110" t="s">
        <v>51</v>
      </c>
      <c r="Q12" s="111" t="s">
        <v>89</v>
      </c>
      <c r="R12" s="111" t="s">
        <v>90</v>
      </c>
      <c r="S12" s="111" t="s">
        <v>91</v>
      </c>
      <c r="T12" s="84"/>
      <c r="U12" s="110" t="s">
        <v>51</v>
      </c>
      <c r="V12" s="111" t="s">
        <v>89</v>
      </c>
      <c r="W12" s="111" t="s">
        <v>90</v>
      </c>
      <c r="X12" s="111" t="s">
        <v>91</v>
      </c>
      <c r="Y12" s="84"/>
      <c r="Z12" s="110" t="s">
        <v>51</v>
      </c>
      <c r="AA12" s="111" t="s">
        <v>89</v>
      </c>
      <c r="AB12" s="111" t="s">
        <v>90</v>
      </c>
      <c r="AC12" s="111" t="s">
        <v>91</v>
      </c>
      <c r="AD12" s="84"/>
      <c r="AE12" s="110" t="s">
        <v>51</v>
      </c>
      <c r="AF12" s="111" t="s">
        <v>89</v>
      </c>
      <c r="AG12" s="111" t="s">
        <v>90</v>
      </c>
      <c r="AH12" s="111" t="s">
        <v>91</v>
      </c>
      <c r="AI12" s="80"/>
      <c r="AJ12" s="30"/>
    </row>
    <row r="13" spans="1:36" s="19" customFormat="1" x14ac:dyDescent="0.25">
      <c r="A13" s="30"/>
      <c r="B13" s="80"/>
      <c r="C13" s="79"/>
      <c r="D13" s="8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84"/>
      <c r="P13" s="112"/>
      <c r="Q13" s="112"/>
      <c r="R13" s="112"/>
      <c r="S13" s="112"/>
      <c r="T13" s="84"/>
      <c r="U13" s="112"/>
      <c r="V13" s="112"/>
      <c r="W13" s="112"/>
      <c r="X13" s="112"/>
      <c r="Y13" s="84"/>
      <c r="Z13" s="112"/>
      <c r="AA13" s="112"/>
      <c r="AB13" s="112"/>
      <c r="AC13" s="112"/>
      <c r="AD13" s="84"/>
      <c r="AE13" s="112"/>
      <c r="AF13" s="112"/>
      <c r="AG13" s="112"/>
      <c r="AH13" s="112"/>
      <c r="AI13" s="80"/>
      <c r="AJ13" s="30"/>
    </row>
    <row r="14" spans="1:36" s="19" customFormat="1" x14ac:dyDescent="0.25">
      <c r="A14" s="30"/>
      <c r="B14" s="80"/>
      <c r="C14" s="79"/>
      <c r="D14" s="84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84"/>
      <c r="P14" s="112"/>
      <c r="Q14" s="112"/>
      <c r="R14" s="112"/>
      <c r="S14" s="112"/>
      <c r="T14" s="84"/>
      <c r="U14" s="112"/>
      <c r="V14" s="112"/>
      <c r="W14" s="112"/>
      <c r="X14" s="112"/>
      <c r="Y14" s="84"/>
      <c r="Z14" s="112"/>
      <c r="AA14" s="112"/>
      <c r="AB14" s="112"/>
      <c r="AC14" s="112"/>
      <c r="AD14" s="84"/>
      <c r="AE14" s="112"/>
      <c r="AF14" s="112"/>
      <c r="AG14" s="112"/>
      <c r="AH14" s="112"/>
      <c r="AI14" s="80"/>
      <c r="AJ14" s="30"/>
    </row>
    <row r="15" spans="1:36" s="19" customFormat="1" x14ac:dyDescent="0.25">
      <c r="A15" s="30"/>
      <c r="B15" s="80"/>
      <c r="C15" s="79"/>
      <c r="D15" s="84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84"/>
      <c r="P15" s="112"/>
      <c r="Q15" s="112"/>
      <c r="R15" s="112"/>
      <c r="S15" s="112"/>
      <c r="T15" s="84"/>
      <c r="U15" s="112"/>
      <c r="V15" s="112"/>
      <c r="W15" s="112"/>
      <c r="X15" s="112"/>
      <c r="Y15" s="84"/>
      <c r="Z15" s="112"/>
      <c r="AA15" s="112"/>
      <c r="AB15" s="112"/>
      <c r="AC15" s="112"/>
      <c r="AD15" s="84"/>
      <c r="AE15" s="112"/>
      <c r="AF15" s="112"/>
      <c r="AG15" s="112"/>
      <c r="AH15" s="112"/>
      <c r="AI15" s="80"/>
      <c r="AJ15" s="30"/>
    </row>
    <row r="16" spans="1:36" s="19" customFormat="1" x14ac:dyDescent="0.25">
      <c r="A16" s="30"/>
      <c r="B16" s="80"/>
      <c r="C16" s="79"/>
      <c r="D16" s="84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84"/>
      <c r="P16" s="112"/>
      <c r="Q16" s="112"/>
      <c r="R16" s="112"/>
      <c r="S16" s="112"/>
      <c r="T16" s="84"/>
      <c r="U16" s="112"/>
      <c r="V16" s="112"/>
      <c r="W16" s="112"/>
      <c r="X16" s="112"/>
      <c r="Y16" s="84"/>
      <c r="Z16" s="112"/>
      <c r="AA16" s="112"/>
      <c r="AB16" s="112"/>
      <c r="AC16" s="112"/>
      <c r="AD16" s="84"/>
      <c r="AE16" s="112"/>
      <c r="AF16" s="112"/>
      <c r="AG16" s="112"/>
      <c r="AH16" s="112"/>
      <c r="AI16" s="80"/>
      <c r="AJ16" s="30"/>
    </row>
    <row r="17" spans="1:36" s="19" customFormat="1" x14ac:dyDescent="0.25">
      <c r="A17" s="30"/>
      <c r="B17" s="80"/>
      <c r="C17" s="79"/>
      <c r="D17" s="84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84"/>
      <c r="P17" s="112"/>
      <c r="Q17" s="112"/>
      <c r="R17" s="112"/>
      <c r="S17" s="112"/>
      <c r="T17" s="84"/>
      <c r="U17" s="112"/>
      <c r="V17" s="112"/>
      <c r="W17" s="112"/>
      <c r="X17" s="112"/>
      <c r="Y17" s="84"/>
      <c r="Z17" s="112"/>
      <c r="AA17" s="112"/>
      <c r="AB17" s="112"/>
      <c r="AC17" s="112"/>
      <c r="AD17" s="84"/>
      <c r="AE17" s="112"/>
      <c r="AF17" s="112"/>
      <c r="AG17" s="112"/>
      <c r="AH17" s="112"/>
      <c r="AI17" s="80"/>
      <c r="AJ17" s="30"/>
    </row>
    <row r="18" spans="1:36" s="19" customFormat="1" x14ac:dyDescent="0.25">
      <c r="A18" s="30"/>
      <c r="B18" s="80"/>
      <c r="C18" s="79"/>
      <c r="D18" s="84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84"/>
      <c r="P18" s="112"/>
      <c r="Q18" s="112"/>
      <c r="R18" s="112"/>
      <c r="S18" s="112"/>
      <c r="T18" s="84"/>
      <c r="U18" s="112"/>
      <c r="V18" s="112"/>
      <c r="W18" s="112"/>
      <c r="X18" s="112"/>
      <c r="Y18" s="84"/>
      <c r="Z18" s="112"/>
      <c r="AA18" s="112"/>
      <c r="AB18" s="112"/>
      <c r="AC18" s="112"/>
      <c r="AD18" s="84"/>
      <c r="AE18" s="112"/>
      <c r="AF18" s="112"/>
      <c r="AG18" s="112"/>
      <c r="AH18" s="112"/>
      <c r="AI18" s="80"/>
      <c r="AJ18" s="30"/>
    </row>
    <row r="19" spans="1:36" s="19" customFormat="1" x14ac:dyDescent="0.25">
      <c r="A19" s="30"/>
      <c r="B19" s="80"/>
      <c r="C19" s="79"/>
      <c r="D19" s="84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84"/>
      <c r="P19" s="112"/>
      <c r="Q19" s="112"/>
      <c r="R19" s="112"/>
      <c r="S19" s="112"/>
      <c r="T19" s="84"/>
      <c r="U19" s="112"/>
      <c r="V19" s="112"/>
      <c r="W19" s="112"/>
      <c r="X19" s="112"/>
      <c r="Y19" s="84"/>
      <c r="Z19" s="112"/>
      <c r="AA19" s="112"/>
      <c r="AB19" s="112"/>
      <c r="AC19" s="112"/>
      <c r="AD19" s="84"/>
      <c r="AE19" s="112"/>
      <c r="AF19" s="112"/>
      <c r="AG19" s="112"/>
      <c r="AH19" s="112"/>
      <c r="AI19" s="80"/>
      <c r="AJ19" s="30"/>
    </row>
    <row r="20" spans="1:36" s="19" customFormat="1" x14ac:dyDescent="0.25">
      <c r="A20" s="30"/>
      <c r="B20" s="80"/>
      <c r="C20" s="79"/>
      <c r="D20" s="84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84"/>
      <c r="P20" s="112"/>
      <c r="Q20" s="112"/>
      <c r="R20" s="112"/>
      <c r="S20" s="112"/>
      <c r="T20" s="84"/>
      <c r="U20" s="112"/>
      <c r="V20" s="112"/>
      <c r="W20" s="112"/>
      <c r="X20" s="112"/>
      <c r="Y20" s="84"/>
      <c r="Z20" s="112"/>
      <c r="AA20" s="112"/>
      <c r="AB20" s="112"/>
      <c r="AC20" s="112"/>
      <c r="AD20" s="84"/>
      <c r="AE20" s="112"/>
      <c r="AF20" s="112"/>
      <c r="AG20" s="112"/>
      <c r="AH20" s="112"/>
      <c r="AI20" s="80"/>
      <c r="AJ20" s="30"/>
    </row>
    <row r="21" spans="1:36" s="19" customFormat="1" x14ac:dyDescent="0.25">
      <c r="A21" s="30"/>
      <c r="B21" s="80"/>
      <c r="C21" s="79"/>
      <c r="D21" s="84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84"/>
      <c r="P21" s="112"/>
      <c r="Q21" s="112"/>
      <c r="R21" s="112"/>
      <c r="S21" s="112"/>
      <c r="T21" s="84"/>
      <c r="U21" s="112"/>
      <c r="V21" s="112"/>
      <c r="W21" s="112"/>
      <c r="X21" s="112"/>
      <c r="Y21" s="84"/>
      <c r="Z21" s="112"/>
      <c r="AA21" s="112"/>
      <c r="AB21" s="112"/>
      <c r="AC21" s="112"/>
      <c r="AD21" s="84"/>
      <c r="AE21" s="112"/>
      <c r="AF21" s="112"/>
      <c r="AG21" s="112"/>
      <c r="AH21" s="112"/>
      <c r="AI21" s="80"/>
      <c r="AJ21" s="30"/>
    </row>
    <row r="22" spans="1:36" s="19" customFormat="1" x14ac:dyDescent="0.25">
      <c r="A22" s="30"/>
      <c r="B22" s="80"/>
      <c r="C22" s="79"/>
      <c r="D22" s="84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84"/>
      <c r="P22" s="112"/>
      <c r="Q22" s="112"/>
      <c r="R22" s="112"/>
      <c r="S22" s="112"/>
      <c r="T22" s="84"/>
      <c r="U22" s="112"/>
      <c r="V22" s="112"/>
      <c r="W22" s="112"/>
      <c r="X22" s="112"/>
      <c r="Y22" s="84"/>
      <c r="Z22" s="112"/>
      <c r="AA22" s="112"/>
      <c r="AB22" s="112"/>
      <c r="AC22" s="112"/>
      <c r="AD22" s="84"/>
      <c r="AE22" s="112"/>
      <c r="AF22" s="112"/>
      <c r="AG22" s="112"/>
      <c r="AH22" s="112"/>
      <c r="AI22" s="80"/>
      <c r="AJ22" s="30"/>
    </row>
    <row r="23" spans="1:36" s="19" customFormat="1" x14ac:dyDescent="0.25">
      <c r="A23" s="30"/>
      <c r="B23" s="80"/>
      <c r="C23" s="79"/>
      <c r="D23" s="8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84"/>
      <c r="P23" s="112"/>
      <c r="Q23" s="112"/>
      <c r="R23" s="112"/>
      <c r="S23" s="112"/>
      <c r="T23" s="84"/>
      <c r="U23" s="112"/>
      <c r="V23" s="112"/>
      <c r="W23" s="112"/>
      <c r="X23" s="112"/>
      <c r="Y23" s="84"/>
      <c r="Z23" s="112"/>
      <c r="AA23" s="112"/>
      <c r="AB23" s="112"/>
      <c r="AC23" s="112"/>
      <c r="AD23" s="84"/>
      <c r="AE23" s="112"/>
      <c r="AF23" s="112"/>
      <c r="AG23" s="112"/>
      <c r="AH23" s="112"/>
      <c r="AI23" s="80"/>
      <c r="AJ23" s="30"/>
    </row>
    <row r="24" spans="1:36" s="19" customFormat="1" x14ac:dyDescent="0.25">
      <c r="A24" s="30"/>
      <c r="B24" s="80"/>
      <c r="C24" s="79"/>
      <c r="D24" s="84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84"/>
      <c r="P24" s="112"/>
      <c r="Q24" s="112"/>
      <c r="R24" s="112"/>
      <c r="S24" s="112"/>
      <c r="T24" s="84"/>
      <c r="U24" s="112"/>
      <c r="V24" s="112"/>
      <c r="W24" s="112"/>
      <c r="X24" s="112"/>
      <c r="Y24" s="84"/>
      <c r="Z24" s="112"/>
      <c r="AA24" s="112"/>
      <c r="AB24" s="112"/>
      <c r="AC24" s="112"/>
      <c r="AD24" s="84"/>
      <c r="AE24" s="112"/>
      <c r="AF24" s="112"/>
      <c r="AG24" s="112"/>
      <c r="AH24" s="112"/>
      <c r="AI24" s="80"/>
      <c r="AJ24" s="30"/>
    </row>
    <row r="25" spans="1:36" s="19" customFormat="1" x14ac:dyDescent="0.25">
      <c r="A25" s="30"/>
      <c r="B25" s="80"/>
      <c r="C25" s="79"/>
      <c r="D25" s="8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84"/>
      <c r="P25" s="112"/>
      <c r="Q25" s="112"/>
      <c r="R25" s="112"/>
      <c r="S25" s="112"/>
      <c r="T25" s="84"/>
      <c r="U25" s="112"/>
      <c r="V25" s="112"/>
      <c r="W25" s="112"/>
      <c r="X25" s="112"/>
      <c r="Y25" s="84"/>
      <c r="Z25" s="112"/>
      <c r="AA25" s="112"/>
      <c r="AB25" s="112"/>
      <c r="AC25" s="112"/>
      <c r="AD25" s="84"/>
      <c r="AE25" s="112"/>
      <c r="AF25" s="112"/>
      <c r="AG25" s="112"/>
      <c r="AH25" s="112"/>
      <c r="AI25" s="80"/>
      <c r="AJ25" s="30"/>
    </row>
    <row r="26" spans="1:36" s="19" customFormat="1" x14ac:dyDescent="0.25">
      <c r="A26" s="30"/>
      <c r="B26" s="80"/>
      <c r="C26" s="79"/>
      <c r="D26" s="84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84"/>
      <c r="P26" s="112"/>
      <c r="Q26" s="112"/>
      <c r="R26" s="112"/>
      <c r="S26" s="112"/>
      <c r="T26" s="84"/>
      <c r="U26" s="112"/>
      <c r="V26" s="112"/>
      <c r="W26" s="112"/>
      <c r="X26" s="112"/>
      <c r="Y26" s="84"/>
      <c r="Z26" s="112"/>
      <c r="AA26" s="112"/>
      <c r="AB26" s="112"/>
      <c r="AC26" s="112"/>
      <c r="AD26" s="84"/>
      <c r="AE26" s="112"/>
      <c r="AF26" s="112"/>
      <c r="AG26" s="112"/>
      <c r="AH26" s="112"/>
      <c r="AI26" s="80"/>
      <c r="AJ26" s="30"/>
    </row>
    <row r="27" spans="1:36" s="19" customFormat="1" x14ac:dyDescent="0.25">
      <c r="A27" s="30"/>
      <c r="B27" s="80"/>
      <c r="C27" s="79"/>
      <c r="D27" s="84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84"/>
      <c r="P27" s="112"/>
      <c r="Q27" s="112"/>
      <c r="R27" s="112"/>
      <c r="S27" s="112"/>
      <c r="T27" s="84"/>
      <c r="U27" s="112"/>
      <c r="V27" s="112"/>
      <c r="W27" s="112"/>
      <c r="X27" s="112"/>
      <c r="Y27" s="84"/>
      <c r="Z27" s="112"/>
      <c r="AA27" s="112"/>
      <c r="AB27" s="112"/>
      <c r="AC27" s="112"/>
      <c r="AD27" s="84"/>
      <c r="AE27" s="112"/>
      <c r="AF27" s="112"/>
      <c r="AG27" s="112"/>
      <c r="AH27" s="112"/>
      <c r="AI27" s="80"/>
      <c r="AJ27" s="30"/>
    </row>
    <row r="28" spans="1:36" s="19" customFormat="1" x14ac:dyDescent="0.25">
      <c r="A28" s="30"/>
      <c r="B28" s="80"/>
      <c r="C28" s="79"/>
      <c r="D28" s="84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84"/>
      <c r="P28" s="112"/>
      <c r="Q28" s="112"/>
      <c r="R28" s="112"/>
      <c r="S28" s="112"/>
      <c r="T28" s="84"/>
      <c r="U28" s="112"/>
      <c r="V28" s="112"/>
      <c r="W28" s="112"/>
      <c r="X28" s="112"/>
      <c r="Y28" s="84"/>
      <c r="Z28" s="112"/>
      <c r="AA28" s="112"/>
      <c r="AB28" s="112"/>
      <c r="AC28" s="112"/>
      <c r="AD28" s="84"/>
      <c r="AE28" s="112"/>
      <c r="AF28" s="112"/>
      <c r="AG28" s="112"/>
      <c r="AH28" s="112"/>
      <c r="AI28" s="80"/>
      <c r="AJ28" s="30"/>
    </row>
    <row r="29" spans="1:36" s="19" customFormat="1" x14ac:dyDescent="0.25">
      <c r="A29" s="30"/>
      <c r="B29" s="80"/>
      <c r="C29" s="79"/>
      <c r="D29" s="84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84"/>
      <c r="P29" s="112"/>
      <c r="Q29" s="112"/>
      <c r="R29" s="112"/>
      <c r="S29" s="112"/>
      <c r="T29" s="84"/>
      <c r="U29" s="112"/>
      <c r="V29" s="112"/>
      <c r="W29" s="112"/>
      <c r="X29" s="112"/>
      <c r="Y29" s="84"/>
      <c r="Z29" s="112"/>
      <c r="AA29" s="112"/>
      <c r="AB29" s="112"/>
      <c r="AC29" s="112"/>
      <c r="AD29" s="84"/>
      <c r="AE29" s="112"/>
      <c r="AF29" s="112"/>
      <c r="AG29" s="112"/>
      <c r="AH29" s="112"/>
      <c r="AI29" s="80"/>
      <c r="AJ29" s="30"/>
    </row>
    <row r="30" spans="1:36" s="19" customFormat="1" x14ac:dyDescent="0.25">
      <c r="A30" s="30"/>
      <c r="B30" s="80"/>
      <c r="C30" s="79"/>
      <c r="D30" s="84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84"/>
      <c r="P30" s="112"/>
      <c r="Q30" s="112"/>
      <c r="R30" s="112"/>
      <c r="S30" s="112"/>
      <c r="T30" s="84"/>
      <c r="U30" s="112"/>
      <c r="V30" s="112"/>
      <c r="W30" s="112"/>
      <c r="X30" s="112"/>
      <c r="Y30" s="84"/>
      <c r="Z30" s="112"/>
      <c r="AA30" s="112"/>
      <c r="AB30" s="112"/>
      <c r="AC30" s="112"/>
      <c r="AD30" s="84"/>
      <c r="AE30" s="112"/>
      <c r="AF30" s="112"/>
      <c r="AG30" s="112"/>
      <c r="AH30" s="112"/>
      <c r="AI30" s="80"/>
      <c r="AJ30" s="30"/>
    </row>
    <row r="31" spans="1:36" s="19" customFormat="1" x14ac:dyDescent="0.25">
      <c r="A31" s="30"/>
      <c r="B31" s="80"/>
      <c r="C31" s="79"/>
      <c r="D31" s="84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84"/>
      <c r="P31" s="112"/>
      <c r="Q31" s="112"/>
      <c r="R31" s="112"/>
      <c r="S31" s="112"/>
      <c r="T31" s="84"/>
      <c r="U31" s="112"/>
      <c r="V31" s="112"/>
      <c r="W31" s="112"/>
      <c r="X31" s="112"/>
      <c r="Y31" s="84"/>
      <c r="Z31" s="112"/>
      <c r="AA31" s="112"/>
      <c r="AB31" s="112"/>
      <c r="AC31" s="112"/>
      <c r="AD31" s="84"/>
      <c r="AE31" s="112"/>
      <c r="AF31" s="112"/>
      <c r="AG31" s="112"/>
      <c r="AH31" s="112"/>
      <c r="AI31" s="80"/>
      <c r="AJ31" s="30"/>
    </row>
    <row r="32" spans="1:36" s="19" customFormat="1" x14ac:dyDescent="0.25">
      <c r="A32" s="30"/>
      <c r="B32" s="8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0"/>
      <c r="AJ32" s="30"/>
    </row>
    <row r="33" spans="1:36" s="19" customFormat="1" x14ac:dyDescent="0.25">
      <c r="A33" s="30"/>
      <c r="B33" s="80"/>
      <c r="C33" s="113" t="s">
        <v>149</v>
      </c>
      <c r="D33" s="8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84"/>
      <c r="P33" s="119">
        <f>MAX(P13:P32)</f>
        <v>0</v>
      </c>
      <c r="Q33" s="119">
        <f>MAX(Q13:Q32)</f>
        <v>0</v>
      </c>
      <c r="R33" s="119">
        <f>MAX(R13:R32)</f>
        <v>0</v>
      </c>
      <c r="S33" s="119">
        <f>MAX(S13:S32)</f>
        <v>0</v>
      </c>
      <c r="T33" s="84"/>
      <c r="U33" s="119">
        <f>MAX(U13:U32)</f>
        <v>0</v>
      </c>
      <c r="V33" s="119">
        <f>MAX(V13:V32)</f>
        <v>0</v>
      </c>
      <c r="W33" s="119">
        <f>MAX(W13:W32)</f>
        <v>0</v>
      </c>
      <c r="X33" s="119">
        <f>MAX(X13:X32)</f>
        <v>0</v>
      </c>
      <c r="Y33" s="84"/>
      <c r="Z33" s="119">
        <f>MAX(Z13:Z32)</f>
        <v>0</v>
      </c>
      <c r="AA33" s="119">
        <f>MAX(AA13:AA32)</f>
        <v>0</v>
      </c>
      <c r="AB33" s="119">
        <f>MAX(AB13:AB32)</f>
        <v>0</v>
      </c>
      <c r="AC33" s="119">
        <f>MAX(AC13:AC32)</f>
        <v>0</v>
      </c>
      <c r="AD33" s="84"/>
      <c r="AE33" s="119">
        <f>MAX(AE13:AE32)</f>
        <v>0</v>
      </c>
      <c r="AF33" s="119">
        <f>MAX(AF13:AF32)</f>
        <v>0</v>
      </c>
      <c r="AG33" s="119">
        <f>MAX(AG13:AG32)</f>
        <v>0</v>
      </c>
      <c r="AH33" s="119">
        <f>MAX(AH13:AH32)</f>
        <v>0</v>
      </c>
      <c r="AI33" s="80"/>
      <c r="AJ33" s="30"/>
    </row>
    <row r="34" spans="1:36" s="19" customFormat="1" x14ac:dyDescent="0.25">
      <c r="A34" s="30"/>
      <c r="B34" s="8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0"/>
      <c r="AJ34" s="30"/>
    </row>
    <row r="35" spans="1:36" s="29" customFormat="1" x14ac:dyDescent="0.25">
      <c r="A35" s="28"/>
      <c r="B35" s="100"/>
      <c r="C35" s="101" t="s">
        <v>2</v>
      </c>
      <c r="D35" s="102" t="s">
        <v>368</v>
      </c>
      <c r="E35" s="101" t="s">
        <v>326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4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5"/>
      <c r="AJ35" s="28"/>
    </row>
    <row r="36" spans="1:36" s="19" customFormat="1" x14ac:dyDescent="0.25">
      <c r="A36" s="30"/>
      <c r="B36" s="8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0"/>
      <c r="AJ36" s="30"/>
    </row>
    <row r="37" spans="1:36" s="29" customFormat="1" ht="30" customHeight="1" x14ac:dyDescent="0.25">
      <c r="A37" s="28"/>
      <c r="B37" s="100"/>
      <c r="C37" s="115" t="s">
        <v>289</v>
      </c>
      <c r="D37" s="84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84"/>
      <c r="P37" s="164" t="s">
        <v>288</v>
      </c>
      <c r="Q37" s="164"/>
      <c r="R37" s="164"/>
      <c r="S37" s="164"/>
      <c r="T37" s="84"/>
      <c r="U37" s="164" t="s">
        <v>288</v>
      </c>
      <c r="V37" s="164"/>
      <c r="W37" s="164"/>
      <c r="X37" s="164"/>
      <c r="Y37" s="84"/>
      <c r="Z37" s="164" t="s">
        <v>288</v>
      </c>
      <c r="AA37" s="164"/>
      <c r="AB37" s="164"/>
      <c r="AC37" s="164"/>
      <c r="AD37" s="100"/>
      <c r="AE37" s="164" t="s">
        <v>288</v>
      </c>
      <c r="AF37" s="164"/>
      <c r="AG37" s="164"/>
      <c r="AH37" s="164"/>
      <c r="AI37" s="100"/>
      <c r="AJ37" s="28"/>
    </row>
    <row r="38" spans="1:36" x14ac:dyDescent="0.25">
      <c r="A38" s="30"/>
      <c r="B38" s="8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30"/>
    </row>
    <row r="39" spans="1:36" x14ac:dyDescent="0.25">
      <c r="A39" s="30"/>
      <c r="B39" s="80"/>
      <c r="C39" s="80" t="s">
        <v>283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165" t="s">
        <v>287</v>
      </c>
      <c r="Q39" s="165"/>
      <c r="R39" s="165"/>
      <c r="S39" s="165"/>
      <c r="T39" s="84"/>
      <c r="U39" s="161" t="s">
        <v>69</v>
      </c>
      <c r="V39" s="161"/>
      <c r="W39" s="161"/>
      <c r="X39" s="161"/>
      <c r="Y39" s="84"/>
      <c r="Z39" s="161" t="s">
        <v>70</v>
      </c>
      <c r="AA39" s="161"/>
      <c r="AB39" s="161"/>
      <c r="AC39" s="161"/>
      <c r="AD39" s="84"/>
      <c r="AE39" s="161" t="s">
        <v>71</v>
      </c>
      <c r="AF39" s="161"/>
      <c r="AG39" s="161"/>
      <c r="AH39" s="161"/>
      <c r="AI39" s="84"/>
      <c r="AJ39" s="30"/>
    </row>
    <row r="40" spans="1:36" s="39" customFormat="1" x14ac:dyDescent="0.25">
      <c r="A40" s="30"/>
      <c r="B40" s="80"/>
      <c r="C40" s="80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 t="s">
        <v>91</v>
      </c>
      <c r="T40" s="84"/>
      <c r="U40" s="108"/>
      <c r="V40" s="108"/>
      <c r="W40" s="108"/>
      <c r="X40" s="84" t="s">
        <v>91</v>
      </c>
      <c r="Y40" s="84"/>
      <c r="Z40" s="108"/>
      <c r="AA40" s="108"/>
      <c r="AB40" s="108"/>
      <c r="AC40" s="84" t="s">
        <v>91</v>
      </c>
      <c r="AD40" s="84"/>
      <c r="AE40" s="108"/>
      <c r="AF40" s="108"/>
      <c r="AG40" s="108"/>
      <c r="AH40" s="84" t="s">
        <v>91</v>
      </c>
      <c r="AI40" s="84"/>
      <c r="AJ40" s="30"/>
    </row>
    <row r="41" spans="1:36" x14ac:dyDescent="0.25">
      <c r="A41" s="30"/>
      <c r="B41" s="80"/>
      <c r="C41" s="7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110"/>
      <c r="Q41" s="111"/>
      <c r="R41" s="111"/>
      <c r="S41" s="112"/>
      <c r="T41" s="84"/>
      <c r="U41" s="110"/>
      <c r="V41" s="111"/>
      <c r="W41" s="111"/>
      <c r="X41" s="112"/>
      <c r="Y41" s="84"/>
      <c r="Z41" s="110"/>
      <c r="AA41" s="111"/>
      <c r="AB41" s="84"/>
      <c r="AC41" s="112"/>
      <c r="AD41" s="84"/>
      <c r="AE41" s="110"/>
      <c r="AF41" s="111"/>
      <c r="AG41" s="84"/>
      <c r="AH41" s="112"/>
      <c r="AI41" s="84"/>
      <c r="AJ41" s="30"/>
    </row>
    <row r="42" spans="1:36" s="47" customFormat="1" x14ac:dyDescent="0.25">
      <c r="A42" s="30"/>
      <c r="B42" s="80"/>
      <c r="C42" s="7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110"/>
      <c r="Q42" s="111"/>
      <c r="R42" s="111"/>
      <c r="S42" s="112"/>
      <c r="T42" s="84"/>
      <c r="U42" s="110"/>
      <c r="V42" s="111"/>
      <c r="W42" s="111"/>
      <c r="X42" s="112"/>
      <c r="Y42" s="84"/>
      <c r="Z42" s="110"/>
      <c r="AA42" s="111"/>
      <c r="AB42" s="84"/>
      <c r="AC42" s="112"/>
      <c r="AD42" s="84"/>
      <c r="AE42" s="110"/>
      <c r="AF42" s="111"/>
      <c r="AG42" s="84"/>
      <c r="AH42" s="112"/>
      <c r="AI42" s="84"/>
      <c r="AJ42" s="30"/>
    </row>
    <row r="43" spans="1:36" s="47" customFormat="1" x14ac:dyDescent="0.25">
      <c r="A43" s="30"/>
      <c r="B43" s="80"/>
      <c r="C43" s="79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110"/>
      <c r="Q43" s="111"/>
      <c r="R43" s="111"/>
      <c r="S43" s="112"/>
      <c r="T43" s="84"/>
      <c r="U43" s="110"/>
      <c r="V43" s="111"/>
      <c r="W43" s="111"/>
      <c r="X43" s="112"/>
      <c r="Y43" s="84"/>
      <c r="Z43" s="110"/>
      <c r="AA43" s="111"/>
      <c r="AB43" s="84"/>
      <c r="AC43" s="112"/>
      <c r="AD43" s="84"/>
      <c r="AE43" s="110"/>
      <c r="AF43" s="111"/>
      <c r="AG43" s="84"/>
      <c r="AH43" s="112"/>
      <c r="AI43" s="84"/>
      <c r="AJ43" s="30"/>
    </row>
    <row r="44" spans="1:36" s="47" customFormat="1" x14ac:dyDescent="0.25">
      <c r="A44" s="30"/>
      <c r="B44" s="80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110"/>
      <c r="Q44" s="111"/>
      <c r="R44" s="111"/>
      <c r="S44" s="112"/>
      <c r="T44" s="84"/>
      <c r="U44" s="110"/>
      <c r="V44" s="111"/>
      <c r="W44" s="111"/>
      <c r="X44" s="112"/>
      <c r="Y44" s="84"/>
      <c r="Z44" s="110"/>
      <c r="AA44" s="111"/>
      <c r="AB44" s="84"/>
      <c r="AC44" s="112"/>
      <c r="AD44" s="84"/>
      <c r="AE44" s="110"/>
      <c r="AF44" s="111"/>
      <c r="AG44" s="84"/>
      <c r="AH44" s="112"/>
      <c r="AI44" s="84"/>
      <c r="AJ44" s="30"/>
    </row>
    <row r="45" spans="1:36" s="47" customFormat="1" x14ac:dyDescent="0.25">
      <c r="A45" s="30"/>
      <c r="B45" s="80"/>
      <c r="C45" s="79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10"/>
      <c r="Q45" s="111"/>
      <c r="R45" s="111"/>
      <c r="S45" s="112"/>
      <c r="T45" s="84"/>
      <c r="U45" s="110"/>
      <c r="V45" s="111"/>
      <c r="W45" s="111"/>
      <c r="X45" s="112"/>
      <c r="Y45" s="84"/>
      <c r="Z45" s="110"/>
      <c r="AA45" s="111"/>
      <c r="AB45" s="84"/>
      <c r="AC45" s="112"/>
      <c r="AD45" s="84"/>
      <c r="AE45" s="110"/>
      <c r="AF45" s="111"/>
      <c r="AG45" s="84"/>
      <c r="AH45" s="112"/>
      <c r="AI45" s="84"/>
      <c r="AJ45" s="30"/>
    </row>
    <row r="46" spans="1:36" s="47" customFormat="1" x14ac:dyDescent="0.25">
      <c r="A46" s="30"/>
      <c r="B46" s="80"/>
      <c r="C46" s="79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110"/>
      <c r="Q46" s="111"/>
      <c r="R46" s="111"/>
      <c r="S46" s="112"/>
      <c r="T46" s="84"/>
      <c r="U46" s="110"/>
      <c r="V46" s="111"/>
      <c r="W46" s="111"/>
      <c r="X46" s="112"/>
      <c r="Y46" s="84"/>
      <c r="Z46" s="110"/>
      <c r="AA46" s="111"/>
      <c r="AB46" s="84"/>
      <c r="AC46" s="112"/>
      <c r="AD46" s="84"/>
      <c r="AE46" s="110"/>
      <c r="AF46" s="111"/>
      <c r="AG46" s="84"/>
      <c r="AH46" s="112"/>
      <c r="AI46" s="84"/>
      <c r="AJ46" s="30"/>
    </row>
    <row r="47" spans="1:36" x14ac:dyDescent="0.25">
      <c r="A47" s="30"/>
      <c r="B47" s="80"/>
      <c r="C47" s="84"/>
      <c r="D47" s="84"/>
      <c r="E47" s="84"/>
      <c r="F47" s="116"/>
      <c r="G47" s="116"/>
      <c r="H47" s="116"/>
      <c r="I47" s="116"/>
      <c r="J47" s="116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30"/>
    </row>
    <row r="48" spans="1:36" ht="30" x14ac:dyDescent="0.25">
      <c r="A48" s="30"/>
      <c r="B48" s="80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117" t="s">
        <v>51</v>
      </c>
      <c r="Q48" s="117" t="s">
        <v>89</v>
      </c>
      <c r="R48" s="117" t="s">
        <v>90</v>
      </c>
      <c r="S48" s="117" t="s">
        <v>91</v>
      </c>
      <c r="T48" s="84"/>
      <c r="U48" s="117" t="s">
        <v>51</v>
      </c>
      <c r="V48" s="117" t="s">
        <v>89</v>
      </c>
      <c r="W48" s="117" t="s">
        <v>90</v>
      </c>
      <c r="X48" s="117" t="s">
        <v>91</v>
      </c>
      <c r="Y48" s="84"/>
      <c r="Z48" s="117" t="s">
        <v>51</v>
      </c>
      <c r="AA48" s="117" t="s">
        <v>89</v>
      </c>
      <c r="AB48" s="117" t="s">
        <v>90</v>
      </c>
      <c r="AC48" s="117" t="s">
        <v>91</v>
      </c>
      <c r="AD48" s="84"/>
      <c r="AE48" s="117" t="s">
        <v>51</v>
      </c>
      <c r="AF48" s="117" t="s">
        <v>89</v>
      </c>
      <c r="AG48" s="117" t="s">
        <v>90</v>
      </c>
      <c r="AH48" s="117" t="s">
        <v>91</v>
      </c>
      <c r="AI48" s="84"/>
      <c r="AJ48" s="30"/>
    </row>
    <row r="49" spans="1:36" s="47" customFormat="1" x14ac:dyDescent="0.25">
      <c r="A49" s="30"/>
      <c r="B49" s="80"/>
      <c r="C49" s="113" t="s">
        <v>320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118">
        <f>MAX(S41:S46)</f>
        <v>0</v>
      </c>
      <c r="T49" s="84"/>
      <c r="U49" s="84"/>
      <c r="V49" s="84"/>
      <c r="W49" s="84"/>
      <c r="X49" s="118">
        <f>MAX(X41:X46)</f>
        <v>0</v>
      </c>
      <c r="Y49" s="84"/>
      <c r="Z49" s="84"/>
      <c r="AA49" s="84"/>
      <c r="AB49" s="84"/>
      <c r="AC49" s="118">
        <f>MAX(AC41:AC46)</f>
        <v>0</v>
      </c>
      <c r="AD49" s="84"/>
      <c r="AE49" s="84"/>
      <c r="AF49" s="84"/>
      <c r="AG49" s="84"/>
      <c r="AH49" s="118">
        <f>MAX(AH41:AH46)</f>
        <v>0</v>
      </c>
      <c r="AI49" s="84"/>
      <c r="AJ49" s="30"/>
    </row>
    <row r="50" spans="1:36" s="47" customFormat="1" x14ac:dyDescent="0.25">
      <c r="A50" s="30"/>
      <c r="B50" s="80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30"/>
    </row>
    <row r="51" spans="1:36" x14ac:dyDescent="0.25">
      <c r="A51" s="30"/>
      <c r="B51" s="80"/>
      <c r="C51" s="113" t="s">
        <v>319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18">
        <f>P33</f>
        <v>0</v>
      </c>
      <c r="Q51" s="118">
        <f>Q33</f>
        <v>0</v>
      </c>
      <c r="R51" s="118">
        <f>R33</f>
        <v>0</v>
      </c>
      <c r="S51" s="118">
        <f>MAX(S49,S33)</f>
        <v>0</v>
      </c>
      <c r="T51" s="84"/>
      <c r="U51" s="118">
        <f>U33</f>
        <v>0</v>
      </c>
      <c r="V51" s="118">
        <f>V33</f>
        <v>0</v>
      </c>
      <c r="W51" s="118">
        <f>W33</f>
        <v>0</v>
      </c>
      <c r="X51" s="118">
        <f>MAX(X49,X33)</f>
        <v>0</v>
      </c>
      <c r="Y51" s="84"/>
      <c r="Z51" s="118">
        <f>Z33</f>
        <v>0</v>
      </c>
      <c r="AA51" s="118">
        <f>AA33</f>
        <v>0</v>
      </c>
      <c r="AB51" s="118">
        <f>AB33</f>
        <v>0</v>
      </c>
      <c r="AC51" s="118">
        <f>MAX(AC49,AC33)</f>
        <v>0</v>
      </c>
      <c r="AD51" s="84"/>
      <c r="AE51" s="118">
        <f>AE33</f>
        <v>0</v>
      </c>
      <c r="AF51" s="118">
        <f>AF33</f>
        <v>0</v>
      </c>
      <c r="AG51" s="118">
        <f>AG33</f>
        <v>0</v>
      </c>
      <c r="AH51" s="118">
        <f>MAX(AH49,AH33)</f>
        <v>0</v>
      </c>
      <c r="AI51" s="84"/>
      <c r="AJ51" s="30"/>
    </row>
    <row r="52" spans="1:36" x14ac:dyDescent="0.25">
      <c r="A52" s="30"/>
      <c r="B52" s="80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30"/>
    </row>
    <row r="53" spans="1:36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</sheetData>
  <sheetProtection algorithmName="SHA-512" hashValue="VMfN/RkzHH4xMQB2A93NmIpG/TEH6rtpzhwgt8zA9yWO8b/joI+alA0mShH/FvcJwausDR70s0VI6zI26VbBmw==" saltValue="uFdtELt6+r7CNzq63HNWOQ==" spinCount="100000" sheet="1" objects="1" scenarios="1" insertColumns="0" insertRows="0"/>
  <mergeCells count="20">
    <mergeCell ref="P39:S39"/>
    <mergeCell ref="U39:X39"/>
    <mergeCell ref="Z39:AC39"/>
    <mergeCell ref="AE39:AH39"/>
    <mergeCell ref="E37:N37"/>
    <mergeCell ref="P37:S37"/>
    <mergeCell ref="U37:X37"/>
    <mergeCell ref="Z37:AC37"/>
    <mergeCell ref="AE37:AH37"/>
    <mergeCell ref="U9:X9"/>
    <mergeCell ref="U11:X11"/>
    <mergeCell ref="Z9:AC9"/>
    <mergeCell ref="Z11:AC11"/>
    <mergeCell ref="AE9:AH9"/>
    <mergeCell ref="AE11:AH11"/>
    <mergeCell ref="E11:F11"/>
    <mergeCell ref="K11:M11"/>
    <mergeCell ref="P11:S11"/>
    <mergeCell ref="E9:N9"/>
    <mergeCell ref="P9:S9"/>
  </mergeCells>
  <dataValidations xWindow="123" yWindow="509" count="4">
    <dataValidation type="list" allowBlank="1" showInputMessage="1" showErrorMessage="1" sqref="O13:O31">
      <formula1>$E$9:$E$10</formula1>
    </dataValidation>
    <dataValidation type="list" allowBlank="1" showInputMessage="1" prompt="Insert species or chose a default " sqref="C13:C31">
      <formula1>DefaultSpecies</formula1>
    </dataValidation>
    <dataValidation type="list" allowBlank="1" showInputMessage="1" prompt="Insert shoreline type or select from list" sqref="C41:C46">
      <formula1>Persistence</formula1>
    </dataValidation>
    <dataValidation allowBlank="1" prompt="Insert species or chose a default " sqref="D13:D31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23" yWindow="509" count="1">
        <x14:dataValidation type="list" allowBlank="1" showInputMessage="1" showErrorMessage="1">
          <x14:formula1>
            <xm:f>'Step 1 background data'!$R$2:$R$3</xm:f>
          </x14:formula1>
          <xm:sqref>E13:N31 P13:S31 U13:X31 Z13:AC31 AE13:AH31 X41:X46 AC41:AC46 AH41:AH46 S41:S46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G69"/>
  <sheetViews>
    <sheetView showGridLines="0" showRowColHeaders="0" zoomScale="80" zoomScaleNormal="80" workbookViewId="0"/>
  </sheetViews>
  <sheetFormatPr defaultRowHeight="15" x14ac:dyDescent="0.25"/>
  <cols>
    <col min="1" max="2" width="3.42578125" style="48" customWidth="1"/>
    <col min="3" max="3" width="32" customWidth="1"/>
    <col min="4" max="4" width="11" customWidth="1"/>
    <col min="5" max="5" width="11.85546875" customWidth="1"/>
    <col min="6" max="6" width="12.140625" customWidth="1"/>
    <col min="7" max="7" width="10.5703125" customWidth="1"/>
    <col min="8" max="8" width="18.140625" customWidth="1"/>
    <col min="9" max="9" width="11.85546875" customWidth="1"/>
    <col min="10" max="10" width="14.5703125" bestFit="1" customWidth="1"/>
    <col min="12" max="12" width="9.5703125" customWidth="1"/>
    <col min="13" max="13" width="18.85546875" customWidth="1"/>
    <col min="14" max="14" width="12.42578125" customWidth="1"/>
    <col min="15" max="15" width="15" customWidth="1"/>
    <col min="16" max="16" width="13.5703125" customWidth="1"/>
    <col min="17" max="17" width="12.140625" customWidth="1"/>
    <col min="18" max="18" width="19.140625" bestFit="1" customWidth="1"/>
    <col min="23" max="23" width="19.140625" bestFit="1" customWidth="1"/>
    <col min="28" max="28" width="19.140625" bestFit="1" customWidth="1"/>
    <col min="33" max="33" width="17.5703125" bestFit="1" customWidth="1"/>
    <col min="38" max="38" width="17.5703125" bestFit="1" customWidth="1"/>
    <col min="43" max="43" width="17.5703125" bestFit="1" customWidth="1"/>
    <col min="48" max="48" width="17.5703125" bestFit="1" customWidth="1"/>
    <col min="53" max="53" width="17.5703125" bestFit="1" customWidth="1"/>
    <col min="58" max="58" width="5.7109375" customWidth="1"/>
    <col min="59" max="59" width="3.28515625" customWidth="1"/>
  </cols>
  <sheetData>
    <row r="1" spans="1:59" s="48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9" s="48" customFormat="1" x14ac:dyDescent="0.25">
      <c r="A2" s="3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30"/>
    </row>
    <row r="3" spans="1:59" s="21" customFormat="1" ht="21" x14ac:dyDescent="0.35">
      <c r="A3" s="30"/>
      <c r="B3" s="80"/>
      <c r="C3" s="81" t="s">
        <v>1</v>
      </c>
      <c r="D3" s="81" t="s">
        <v>220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/>
      <c r="BG3" s="30"/>
    </row>
    <row r="4" spans="1:59" s="21" customFormat="1" x14ac:dyDescent="0.25">
      <c r="A4" s="30"/>
      <c r="B4" s="80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0"/>
      <c r="BG4" s="30"/>
    </row>
    <row r="5" spans="1:59" s="59" customFormat="1" x14ac:dyDescent="0.25">
      <c r="A5" s="11"/>
      <c r="B5" s="120"/>
      <c r="C5" s="86" t="s">
        <v>5</v>
      </c>
      <c r="D5" s="87" t="s">
        <v>369</v>
      </c>
      <c r="E5" s="86" t="s">
        <v>216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21"/>
      <c r="BG5" s="11"/>
    </row>
    <row r="6" spans="1:59" s="19" customFormat="1" x14ac:dyDescent="0.25">
      <c r="A6" s="30"/>
      <c r="B6" s="80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0"/>
      <c r="BG6" s="30"/>
    </row>
    <row r="7" spans="1:59" s="19" customFormat="1" x14ac:dyDescent="0.25">
      <c r="A7" s="30"/>
      <c r="B7" s="80"/>
      <c r="C7" s="122" t="s">
        <v>99</v>
      </c>
      <c r="D7" s="123"/>
      <c r="E7" s="123"/>
      <c r="F7" s="123"/>
      <c r="G7" s="123"/>
      <c r="H7" s="12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0"/>
      <c r="BG7" s="30"/>
    </row>
    <row r="8" spans="1:59" s="19" customFormat="1" x14ac:dyDescent="0.25">
      <c r="A8" s="30"/>
      <c r="B8" s="80"/>
      <c r="C8" s="123" t="s">
        <v>100</v>
      </c>
      <c r="D8" s="123" t="s">
        <v>102</v>
      </c>
      <c r="E8" s="123"/>
      <c r="F8" s="123"/>
      <c r="G8" s="123"/>
      <c r="H8" s="12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0"/>
      <c r="BG8" s="30"/>
    </row>
    <row r="9" spans="1:59" s="19" customFormat="1" x14ac:dyDescent="0.25">
      <c r="A9" s="30"/>
      <c r="B9" s="80"/>
      <c r="C9" s="123" t="s">
        <v>108</v>
      </c>
      <c r="D9" s="123"/>
      <c r="E9" s="123"/>
      <c r="F9" s="123"/>
      <c r="G9" s="123"/>
      <c r="H9" s="12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0"/>
      <c r="BG9" s="30"/>
    </row>
    <row r="10" spans="1:59" s="19" customFormat="1" x14ac:dyDescent="0.25">
      <c r="A10" s="30"/>
      <c r="B10" s="80"/>
      <c r="C10" s="123" t="s">
        <v>107</v>
      </c>
      <c r="D10" s="123" t="s">
        <v>103</v>
      </c>
      <c r="E10" s="123"/>
      <c r="F10" s="123"/>
      <c r="G10" s="123"/>
      <c r="H10" s="12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0"/>
      <c r="BG10" s="30"/>
    </row>
    <row r="11" spans="1:59" s="19" customFormat="1" x14ac:dyDescent="0.25">
      <c r="A11" s="30"/>
      <c r="B11" s="80"/>
      <c r="C11" s="123" t="s">
        <v>101</v>
      </c>
      <c r="D11" s="123" t="s">
        <v>104</v>
      </c>
      <c r="E11" s="123"/>
      <c r="F11" s="123"/>
      <c r="G11" s="123"/>
      <c r="H11" s="12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0"/>
      <c r="BG11" s="30"/>
    </row>
    <row r="12" spans="1:59" s="19" customFormat="1" x14ac:dyDescent="0.25">
      <c r="A12" s="30"/>
      <c r="B12" s="80"/>
      <c r="C12" s="123" t="s">
        <v>14</v>
      </c>
      <c r="D12" s="123" t="s">
        <v>109</v>
      </c>
      <c r="E12" s="123"/>
      <c r="F12" s="123"/>
      <c r="G12" s="123"/>
      <c r="H12" s="12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0"/>
      <c r="BG12" s="30"/>
    </row>
    <row r="13" spans="1:59" s="19" customFormat="1" x14ac:dyDescent="0.25">
      <c r="A13" s="30"/>
      <c r="B13" s="80"/>
      <c r="C13" s="123" t="s">
        <v>105</v>
      </c>
      <c r="D13" s="123" t="s">
        <v>106</v>
      </c>
      <c r="E13" s="123"/>
      <c r="F13" s="123"/>
      <c r="G13" s="123"/>
      <c r="H13" s="12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0"/>
      <c r="BG13" s="30"/>
    </row>
    <row r="14" spans="1:59" s="19" customFormat="1" x14ac:dyDescent="0.25">
      <c r="A14" s="30"/>
      <c r="B14" s="80"/>
      <c r="C14" s="80"/>
      <c r="D14" s="80"/>
      <c r="E14" s="80"/>
      <c r="F14" s="80"/>
      <c r="G14" s="80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0"/>
      <c r="BG14" s="30"/>
    </row>
    <row r="15" spans="1:59" s="19" customFormat="1" x14ac:dyDescent="0.25">
      <c r="A15" s="30"/>
      <c r="B15" s="80"/>
      <c r="C15" s="80"/>
      <c r="D15" s="124" t="s">
        <v>212</v>
      </c>
      <c r="E15" s="125" t="s">
        <v>222</v>
      </c>
      <c r="F15" s="126" t="s">
        <v>213</v>
      </c>
      <c r="G15" s="80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0"/>
      <c r="BG15" s="30"/>
    </row>
    <row r="16" spans="1:59" s="19" customFormat="1" x14ac:dyDescent="0.25">
      <c r="A16" s="30"/>
      <c r="B16" s="80"/>
      <c r="C16" s="80" t="s">
        <v>219</v>
      </c>
      <c r="D16" s="79"/>
      <c r="E16" s="127"/>
      <c r="F16" s="79"/>
      <c r="G16" s="79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0"/>
      <c r="BG16" s="30"/>
    </row>
    <row r="17" spans="1:59" s="19" customFormat="1" x14ac:dyDescent="0.25">
      <c r="A17" s="30"/>
      <c r="B17" s="80"/>
      <c r="C17" s="80"/>
      <c r="D17" s="80"/>
      <c r="E17" s="80"/>
      <c r="F17" s="80"/>
      <c r="G17" s="80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0"/>
      <c r="BG17" s="30"/>
    </row>
    <row r="18" spans="1:59" s="19" customFormat="1" x14ac:dyDescent="0.25">
      <c r="A18" s="30"/>
      <c r="B18" s="80"/>
      <c r="C18" s="84" t="s">
        <v>34</v>
      </c>
      <c r="D18" s="90"/>
      <c r="E18" s="79"/>
      <c r="F18" s="84"/>
      <c r="G18" s="84"/>
      <c r="H18" s="94"/>
      <c r="I18" s="128"/>
      <c r="J18" s="98"/>
      <c r="K18" s="94"/>
      <c r="L18" s="94"/>
      <c r="M18" s="94"/>
      <c r="N18" s="128"/>
      <c r="O18" s="98"/>
      <c r="P18" s="94"/>
      <c r="Q18" s="94"/>
      <c r="R18" s="94"/>
      <c r="S18" s="128"/>
      <c r="T18" s="98"/>
      <c r="U18" s="94"/>
      <c r="V18" s="94"/>
      <c r="W18" s="94"/>
      <c r="X18" s="128"/>
      <c r="Y18" s="98"/>
      <c r="Z18" s="94"/>
      <c r="AA18" s="94"/>
      <c r="AB18" s="94"/>
      <c r="AC18" s="128"/>
      <c r="AD18" s="98"/>
      <c r="AE18" s="94"/>
      <c r="AF18" s="94"/>
      <c r="AG18" s="94"/>
      <c r="AH18" s="128"/>
      <c r="AI18" s="98"/>
      <c r="AJ18" s="94"/>
      <c r="AK18" s="94"/>
      <c r="AL18" s="94"/>
      <c r="AM18" s="128"/>
      <c r="AN18" s="98"/>
      <c r="AO18" s="94"/>
      <c r="AP18" s="94"/>
      <c r="AQ18" s="94"/>
      <c r="AR18" s="128"/>
      <c r="AS18" s="98"/>
      <c r="AT18" s="94"/>
      <c r="AU18" s="94"/>
      <c r="AV18" s="94"/>
      <c r="AW18" s="128"/>
      <c r="AX18" s="98"/>
      <c r="AY18" s="94"/>
      <c r="AZ18" s="94"/>
      <c r="BA18" s="94"/>
      <c r="BB18" s="128"/>
      <c r="BC18" s="98"/>
      <c r="BD18" s="84"/>
      <c r="BE18" s="84"/>
      <c r="BF18" s="80"/>
      <c r="BG18" s="30"/>
    </row>
    <row r="19" spans="1:59" s="19" customFormat="1" x14ac:dyDescent="0.25">
      <c r="A19" s="30"/>
      <c r="B19" s="80"/>
      <c r="C19" s="84"/>
      <c r="D19" s="90"/>
      <c r="E19" s="84"/>
      <c r="F19" s="84"/>
      <c r="G19" s="84"/>
      <c r="H19" s="84"/>
      <c r="I19" s="90"/>
      <c r="J19" s="84"/>
      <c r="K19" s="84"/>
      <c r="L19" s="84"/>
      <c r="M19" s="84"/>
      <c r="N19" s="90"/>
      <c r="O19" s="84"/>
      <c r="P19" s="84"/>
      <c r="Q19" s="84"/>
      <c r="R19" s="84"/>
      <c r="S19" s="90"/>
      <c r="T19" s="84"/>
      <c r="U19" s="84"/>
      <c r="V19" s="84"/>
      <c r="W19" s="84"/>
      <c r="X19" s="90"/>
      <c r="Y19" s="84"/>
      <c r="Z19" s="84"/>
      <c r="AA19" s="84"/>
      <c r="AB19" s="84"/>
      <c r="AC19" s="90"/>
      <c r="AD19" s="84"/>
      <c r="AE19" s="84"/>
      <c r="AF19" s="84"/>
      <c r="AG19" s="84"/>
      <c r="AH19" s="90"/>
      <c r="AI19" s="84"/>
      <c r="AJ19" s="84"/>
      <c r="AK19" s="84"/>
      <c r="AL19" s="84"/>
      <c r="AM19" s="90"/>
      <c r="AN19" s="84"/>
      <c r="AO19" s="84"/>
      <c r="AP19" s="84"/>
      <c r="AQ19" s="84"/>
      <c r="AR19" s="90"/>
      <c r="AS19" s="84"/>
      <c r="AT19" s="84"/>
      <c r="AU19" s="84"/>
      <c r="AV19" s="84"/>
      <c r="AW19" s="90"/>
      <c r="AX19" s="84"/>
      <c r="AY19" s="84"/>
      <c r="AZ19" s="84"/>
      <c r="BA19" s="84"/>
      <c r="BB19" s="90"/>
      <c r="BC19" s="84"/>
      <c r="BD19" s="84"/>
      <c r="BE19" s="84"/>
      <c r="BF19" s="80"/>
      <c r="BG19" s="30"/>
    </row>
    <row r="20" spans="1:59" s="19" customFormat="1" x14ac:dyDescent="0.25">
      <c r="A20" s="30"/>
      <c r="B20" s="80"/>
      <c r="C20" s="113" t="s">
        <v>17</v>
      </c>
      <c r="D20" s="129">
        <v>1</v>
      </c>
      <c r="E20" s="84"/>
      <c r="F20" s="84"/>
      <c r="G20" s="84"/>
      <c r="H20" s="113" t="s">
        <v>17</v>
      </c>
      <c r="I20" s="129">
        <f>$E$18-(($E$18-D20))+1</f>
        <v>2</v>
      </c>
      <c r="J20" s="84"/>
      <c r="K20" s="84"/>
      <c r="L20" s="84"/>
      <c r="M20" s="113" t="s">
        <v>17</v>
      </c>
      <c r="N20" s="129">
        <f>$E$18-(($E$18-I20))+1</f>
        <v>3</v>
      </c>
      <c r="O20" s="84"/>
      <c r="P20" s="84"/>
      <c r="Q20" s="84"/>
      <c r="R20" s="113" t="s">
        <v>17</v>
      </c>
      <c r="S20" s="129">
        <f>$E$18-(($E$18-N20))+1</f>
        <v>4</v>
      </c>
      <c r="T20" s="84"/>
      <c r="U20" s="84"/>
      <c r="V20" s="84"/>
      <c r="W20" s="113" t="s">
        <v>17</v>
      </c>
      <c r="X20" s="129">
        <f>$E$18-(($E$18-S20))+1</f>
        <v>5</v>
      </c>
      <c r="Y20" s="84"/>
      <c r="Z20" s="84"/>
      <c r="AA20" s="84"/>
      <c r="AB20" s="113" t="s">
        <v>17</v>
      </c>
      <c r="AC20" s="129">
        <f>$E$18-(($E$18-X20))+1</f>
        <v>6</v>
      </c>
      <c r="AD20" s="84"/>
      <c r="AE20" s="84"/>
      <c r="AF20" s="84"/>
      <c r="AG20" s="113" t="s">
        <v>17</v>
      </c>
      <c r="AH20" s="129">
        <f>$E$18-(($E$18-AC20))+1</f>
        <v>7</v>
      </c>
      <c r="AI20" s="84"/>
      <c r="AJ20" s="84"/>
      <c r="AK20" s="84"/>
      <c r="AL20" s="113" t="s">
        <v>17</v>
      </c>
      <c r="AM20" s="129">
        <f>$E$18-(($E$18-AH20))+1</f>
        <v>8</v>
      </c>
      <c r="AN20" s="84"/>
      <c r="AO20" s="84"/>
      <c r="AP20" s="84"/>
      <c r="AQ20" s="113" t="s">
        <v>17</v>
      </c>
      <c r="AR20" s="129">
        <f>$E$18-(($E$18-AM20))+1</f>
        <v>9</v>
      </c>
      <c r="AS20" s="84"/>
      <c r="AT20" s="84"/>
      <c r="AU20" s="84"/>
      <c r="AV20" s="113" t="s">
        <v>17</v>
      </c>
      <c r="AW20" s="129">
        <f>$E$18-(($E$18-AR20))+1</f>
        <v>10</v>
      </c>
      <c r="AX20" s="84"/>
      <c r="AY20" s="84"/>
      <c r="AZ20" s="84"/>
      <c r="BA20" s="113" t="s">
        <v>17</v>
      </c>
      <c r="BB20" s="129" t="s">
        <v>327</v>
      </c>
      <c r="BC20" s="84"/>
      <c r="BD20" s="84"/>
      <c r="BE20" s="84"/>
      <c r="BF20" s="80"/>
      <c r="BG20" s="30"/>
    </row>
    <row r="21" spans="1:59" s="19" customFormat="1" x14ac:dyDescent="0.25">
      <c r="A21" s="30"/>
      <c r="B21" s="80"/>
      <c r="C21" s="84" t="s">
        <v>30</v>
      </c>
      <c r="D21" s="79"/>
      <c r="E21" s="84"/>
      <c r="F21" s="84"/>
      <c r="G21" s="84"/>
      <c r="H21" s="84" t="s">
        <v>30</v>
      </c>
      <c r="I21" s="79"/>
      <c r="J21" s="84"/>
      <c r="K21" s="84"/>
      <c r="L21" s="84"/>
      <c r="M21" s="84" t="s">
        <v>30</v>
      </c>
      <c r="N21" s="79"/>
      <c r="O21" s="84"/>
      <c r="P21" s="84"/>
      <c r="Q21" s="84"/>
      <c r="R21" s="84" t="s">
        <v>30</v>
      </c>
      <c r="S21" s="79"/>
      <c r="T21" s="84"/>
      <c r="U21" s="84"/>
      <c r="V21" s="84"/>
      <c r="W21" s="84" t="s">
        <v>30</v>
      </c>
      <c r="X21" s="79"/>
      <c r="Y21" s="84"/>
      <c r="Z21" s="84"/>
      <c r="AA21" s="84"/>
      <c r="AB21" s="84" t="s">
        <v>30</v>
      </c>
      <c r="AC21" s="79"/>
      <c r="AD21" s="84"/>
      <c r="AE21" s="84"/>
      <c r="AF21" s="84"/>
      <c r="AG21" s="84" t="s">
        <v>30</v>
      </c>
      <c r="AH21" s="79"/>
      <c r="AI21" s="84"/>
      <c r="AJ21" s="84"/>
      <c r="AK21" s="84"/>
      <c r="AL21" s="84" t="s">
        <v>30</v>
      </c>
      <c r="AM21" s="79"/>
      <c r="AN21" s="84"/>
      <c r="AO21" s="84"/>
      <c r="AP21" s="84"/>
      <c r="AQ21" s="84" t="s">
        <v>30</v>
      </c>
      <c r="AR21" s="79"/>
      <c r="AS21" s="84"/>
      <c r="AT21" s="84"/>
      <c r="AU21" s="84"/>
      <c r="AV21" s="84" t="s">
        <v>30</v>
      </c>
      <c r="AW21" s="79"/>
      <c r="AX21" s="84"/>
      <c r="AY21" s="84"/>
      <c r="AZ21" s="84"/>
      <c r="BA21" s="84" t="s">
        <v>30</v>
      </c>
      <c r="BB21" s="79"/>
      <c r="BC21" s="84"/>
      <c r="BD21" s="84"/>
      <c r="BE21" s="84"/>
      <c r="BF21" s="80"/>
      <c r="BG21" s="30"/>
    </row>
    <row r="22" spans="1:59" s="19" customFormat="1" x14ac:dyDescent="0.25">
      <c r="A22" s="30"/>
      <c r="B22" s="80"/>
      <c r="C22" s="84" t="s">
        <v>31</v>
      </c>
      <c r="D22" s="79"/>
      <c r="E22" s="84" t="s">
        <v>60</v>
      </c>
      <c r="F22" s="84"/>
      <c r="G22" s="84"/>
      <c r="H22" s="84" t="s">
        <v>31</v>
      </c>
      <c r="I22" s="79"/>
      <c r="J22" s="84" t="s">
        <v>60</v>
      </c>
      <c r="K22" s="84"/>
      <c r="L22" s="84"/>
      <c r="M22" s="84" t="s">
        <v>31</v>
      </c>
      <c r="N22" s="79"/>
      <c r="O22" s="84" t="s">
        <v>60</v>
      </c>
      <c r="P22" s="84"/>
      <c r="Q22" s="84"/>
      <c r="R22" s="84" t="s">
        <v>31</v>
      </c>
      <c r="S22" s="79"/>
      <c r="T22" s="84" t="s">
        <v>60</v>
      </c>
      <c r="U22" s="84"/>
      <c r="V22" s="84"/>
      <c r="W22" s="84" t="s">
        <v>31</v>
      </c>
      <c r="X22" s="79"/>
      <c r="Y22" s="84" t="s">
        <v>60</v>
      </c>
      <c r="Z22" s="84"/>
      <c r="AA22" s="84"/>
      <c r="AB22" s="84" t="s">
        <v>31</v>
      </c>
      <c r="AC22" s="79"/>
      <c r="AD22" s="84" t="s">
        <v>60</v>
      </c>
      <c r="AE22" s="84"/>
      <c r="AF22" s="84"/>
      <c r="AG22" s="84" t="s">
        <v>31</v>
      </c>
      <c r="AH22" s="79"/>
      <c r="AI22" s="84" t="s">
        <v>60</v>
      </c>
      <c r="AJ22" s="84"/>
      <c r="AK22" s="84"/>
      <c r="AL22" s="84" t="s">
        <v>31</v>
      </c>
      <c r="AM22" s="79"/>
      <c r="AN22" s="84" t="s">
        <v>60</v>
      </c>
      <c r="AO22" s="84"/>
      <c r="AP22" s="84"/>
      <c r="AQ22" s="84" t="s">
        <v>31</v>
      </c>
      <c r="AR22" s="79"/>
      <c r="AS22" s="84" t="s">
        <v>60</v>
      </c>
      <c r="AT22" s="84"/>
      <c r="AU22" s="84"/>
      <c r="AV22" s="84" t="s">
        <v>31</v>
      </c>
      <c r="AW22" s="79"/>
      <c r="AX22" s="84" t="s">
        <v>60</v>
      </c>
      <c r="AY22" s="84"/>
      <c r="AZ22" s="84"/>
      <c r="BA22" s="84" t="s">
        <v>31</v>
      </c>
      <c r="BB22" s="79"/>
      <c r="BC22" s="84" t="s">
        <v>60</v>
      </c>
      <c r="BD22" s="84"/>
      <c r="BE22" s="84"/>
      <c r="BF22" s="80"/>
      <c r="BG22" s="30"/>
    </row>
    <row r="23" spans="1:59" s="19" customFormat="1" x14ac:dyDescent="0.25">
      <c r="A23" s="30"/>
      <c r="B23" s="80"/>
      <c r="C23" s="84" t="s">
        <v>32</v>
      </c>
      <c r="D23" s="79"/>
      <c r="E23" s="84" t="s">
        <v>33</v>
      </c>
      <c r="F23" s="84"/>
      <c r="G23" s="84"/>
      <c r="H23" s="84" t="s">
        <v>32</v>
      </c>
      <c r="I23" s="79"/>
      <c r="J23" s="84" t="s">
        <v>33</v>
      </c>
      <c r="K23" s="84"/>
      <c r="L23" s="84"/>
      <c r="M23" s="84" t="s">
        <v>32</v>
      </c>
      <c r="N23" s="79"/>
      <c r="O23" s="84" t="s">
        <v>33</v>
      </c>
      <c r="P23" s="84"/>
      <c r="Q23" s="84"/>
      <c r="R23" s="84" t="s">
        <v>32</v>
      </c>
      <c r="S23" s="79"/>
      <c r="T23" s="84" t="s">
        <v>33</v>
      </c>
      <c r="U23" s="84"/>
      <c r="V23" s="84"/>
      <c r="W23" s="84" t="s">
        <v>32</v>
      </c>
      <c r="X23" s="79"/>
      <c r="Y23" s="84" t="s">
        <v>33</v>
      </c>
      <c r="Z23" s="84"/>
      <c r="AA23" s="84"/>
      <c r="AB23" s="84" t="s">
        <v>32</v>
      </c>
      <c r="AC23" s="79"/>
      <c r="AD23" s="84" t="s">
        <v>33</v>
      </c>
      <c r="AE23" s="84"/>
      <c r="AF23" s="84"/>
      <c r="AG23" s="84" t="s">
        <v>32</v>
      </c>
      <c r="AH23" s="79"/>
      <c r="AI23" s="84" t="s">
        <v>33</v>
      </c>
      <c r="AJ23" s="84"/>
      <c r="AK23" s="84"/>
      <c r="AL23" s="84" t="s">
        <v>32</v>
      </c>
      <c r="AM23" s="79"/>
      <c r="AN23" s="84" t="s">
        <v>33</v>
      </c>
      <c r="AO23" s="84"/>
      <c r="AP23" s="84"/>
      <c r="AQ23" s="84" t="s">
        <v>32</v>
      </c>
      <c r="AR23" s="79"/>
      <c r="AS23" s="84" t="s">
        <v>33</v>
      </c>
      <c r="AT23" s="84"/>
      <c r="AU23" s="84"/>
      <c r="AV23" s="84" t="s">
        <v>32</v>
      </c>
      <c r="AW23" s="79"/>
      <c r="AX23" s="84" t="s">
        <v>33</v>
      </c>
      <c r="AY23" s="84"/>
      <c r="AZ23" s="84"/>
      <c r="BA23" s="84" t="s">
        <v>32</v>
      </c>
      <c r="BB23" s="79"/>
      <c r="BC23" s="84" t="s">
        <v>33</v>
      </c>
      <c r="BD23" s="84"/>
      <c r="BE23" s="84"/>
      <c r="BF23" s="80"/>
      <c r="BG23" s="30"/>
    </row>
    <row r="24" spans="1:59" s="19" customFormat="1" x14ac:dyDescent="0.25">
      <c r="A24" s="30"/>
      <c r="B24" s="80"/>
      <c r="C24" s="84" t="s">
        <v>7</v>
      </c>
      <c r="D24" s="79"/>
      <c r="E24" s="84" t="s">
        <v>23</v>
      </c>
      <c r="F24" s="80"/>
      <c r="G24" s="80"/>
      <c r="H24" s="84" t="s">
        <v>7</v>
      </c>
      <c r="I24" s="79"/>
      <c r="J24" s="84" t="s">
        <v>23</v>
      </c>
      <c r="K24" s="84"/>
      <c r="L24" s="84"/>
      <c r="M24" s="84" t="s">
        <v>7</v>
      </c>
      <c r="N24" s="79"/>
      <c r="O24" s="84" t="s">
        <v>23</v>
      </c>
      <c r="P24" s="84"/>
      <c r="Q24" s="84"/>
      <c r="R24" s="84" t="s">
        <v>7</v>
      </c>
      <c r="S24" s="79"/>
      <c r="T24" s="84" t="s">
        <v>23</v>
      </c>
      <c r="U24" s="84"/>
      <c r="V24" s="84"/>
      <c r="W24" s="84" t="s">
        <v>7</v>
      </c>
      <c r="X24" s="79"/>
      <c r="Y24" s="84" t="s">
        <v>23</v>
      </c>
      <c r="Z24" s="84"/>
      <c r="AA24" s="84"/>
      <c r="AB24" s="84" t="s">
        <v>7</v>
      </c>
      <c r="AC24" s="79"/>
      <c r="AD24" s="84" t="s">
        <v>23</v>
      </c>
      <c r="AE24" s="84"/>
      <c r="AF24" s="84"/>
      <c r="AG24" s="84" t="s">
        <v>7</v>
      </c>
      <c r="AH24" s="79"/>
      <c r="AI24" s="84" t="s">
        <v>23</v>
      </c>
      <c r="AJ24" s="84"/>
      <c r="AK24" s="84"/>
      <c r="AL24" s="84" t="s">
        <v>7</v>
      </c>
      <c r="AM24" s="79"/>
      <c r="AN24" s="84" t="s">
        <v>23</v>
      </c>
      <c r="AO24" s="84"/>
      <c r="AP24" s="84"/>
      <c r="AQ24" s="84" t="s">
        <v>7</v>
      </c>
      <c r="AR24" s="79"/>
      <c r="AS24" s="84" t="s">
        <v>23</v>
      </c>
      <c r="AT24" s="84"/>
      <c r="AU24" s="84"/>
      <c r="AV24" s="84" t="s">
        <v>7</v>
      </c>
      <c r="AW24" s="79"/>
      <c r="AX24" s="84" t="s">
        <v>23</v>
      </c>
      <c r="AY24" s="84"/>
      <c r="AZ24" s="84"/>
      <c r="BA24" s="84" t="s">
        <v>7</v>
      </c>
      <c r="BB24" s="79"/>
      <c r="BC24" s="84" t="s">
        <v>23</v>
      </c>
      <c r="BD24" s="84"/>
      <c r="BE24" s="84"/>
      <c r="BF24" s="80"/>
      <c r="BG24" s="30"/>
    </row>
    <row r="25" spans="1:59" s="19" customFormat="1" x14ac:dyDescent="0.25">
      <c r="A25" s="30"/>
      <c r="B25" s="80"/>
      <c r="C25" s="84" t="s">
        <v>8</v>
      </c>
      <c r="D25" s="79"/>
      <c r="E25" s="84" t="s">
        <v>23</v>
      </c>
      <c r="F25" s="84"/>
      <c r="G25" s="84"/>
      <c r="H25" s="84" t="s">
        <v>8</v>
      </c>
      <c r="I25" s="79"/>
      <c r="J25" s="84" t="s">
        <v>23</v>
      </c>
      <c r="K25" s="84"/>
      <c r="L25" s="84"/>
      <c r="M25" s="84" t="s">
        <v>8</v>
      </c>
      <c r="N25" s="79"/>
      <c r="O25" s="84" t="s">
        <v>23</v>
      </c>
      <c r="P25" s="84"/>
      <c r="Q25" s="84"/>
      <c r="R25" s="84" t="s">
        <v>8</v>
      </c>
      <c r="S25" s="79"/>
      <c r="T25" s="84" t="s">
        <v>23</v>
      </c>
      <c r="U25" s="84"/>
      <c r="V25" s="84"/>
      <c r="W25" s="84" t="s">
        <v>8</v>
      </c>
      <c r="X25" s="79"/>
      <c r="Y25" s="84" t="s">
        <v>23</v>
      </c>
      <c r="Z25" s="84"/>
      <c r="AA25" s="84"/>
      <c r="AB25" s="84" t="s">
        <v>8</v>
      </c>
      <c r="AC25" s="79"/>
      <c r="AD25" s="84" t="s">
        <v>23</v>
      </c>
      <c r="AE25" s="84"/>
      <c r="AF25" s="84"/>
      <c r="AG25" s="84" t="s">
        <v>8</v>
      </c>
      <c r="AH25" s="79"/>
      <c r="AI25" s="84" t="s">
        <v>23</v>
      </c>
      <c r="AJ25" s="84"/>
      <c r="AK25" s="84"/>
      <c r="AL25" s="84" t="s">
        <v>8</v>
      </c>
      <c r="AM25" s="79"/>
      <c r="AN25" s="84" t="s">
        <v>23</v>
      </c>
      <c r="AO25" s="84"/>
      <c r="AP25" s="84"/>
      <c r="AQ25" s="84" t="s">
        <v>8</v>
      </c>
      <c r="AR25" s="79"/>
      <c r="AS25" s="84" t="s">
        <v>23</v>
      </c>
      <c r="AT25" s="84"/>
      <c r="AU25" s="84"/>
      <c r="AV25" s="84" t="s">
        <v>8</v>
      </c>
      <c r="AW25" s="79"/>
      <c r="AX25" s="84" t="s">
        <v>23</v>
      </c>
      <c r="AY25" s="84"/>
      <c r="AZ25" s="84"/>
      <c r="BA25" s="84" t="s">
        <v>8</v>
      </c>
      <c r="BB25" s="79"/>
      <c r="BC25" s="84" t="s">
        <v>23</v>
      </c>
      <c r="BD25" s="84"/>
      <c r="BE25" s="84"/>
      <c r="BF25" s="80"/>
      <c r="BG25" s="30"/>
    </row>
    <row r="26" spans="1:59" s="19" customFormat="1" x14ac:dyDescent="0.25">
      <c r="A26" s="30"/>
      <c r="B26" s="80"/>
      <c r="C26" s="84" t="s">
        <v>9</v>
      </c>
      <c r="D26" s="134" t="e">
        <f>D24/D25</f>
        <v>#DIV/0!</v>
      </c>
      <c r="E26" s="130" t="s">
        <v>23</v>
      </c>
      <c r="F26" s="84"/>
      <c r="G26" s="84"/>
      <c r="H26" s="84" t="s">
        <v>9</v>
      </c>
      <c r="I26" s="134" t="e">
        <f>I24/I25</f>
        <v>#DIV/0!</v>
      </c>
      <c r="J26" s="130" t="s">
        <v>23</v>
      </c>
      <c r="K26" s="84"/>
      <c r="L26" s="84"/>
      <c r="M26" s="84" t="s">
        <v>9</v>
      </c>
      <c r="N26" s="134" t="e">
        <f>N24/N25</f>
        <v>#DIV/0!</v>
      </c>
      <c r="O26" s="130" t="s">
        <v>23</v>
      </c>
      <c r="P26" s="84"/>
      <c r="Q26" s="84"/>
      <c r="R26" s="84" t="s">
        <v>9</v>
      </c>
      <c r="S26" s="134" t="e">
        <f>S24/S25</f>
        <v>#DIV/0!</v>
      </c>
      <c r="T26" s="130" t="s">
        <v>23</v>
      </c>
      <c r="U26" s="84"/>
      <c r="V26" s="84"/>
      <c r="W26" s="84" t="s">
        <v>9</v>
      </c>
      <c r="X26" s="134" t="e">
        <f>X24/X25</f>
        <v>#DIV/0!</v>
      </c>
      <c r="Y26" s="130" t="s">
        <v>23</v>
      </c>
      <c r="Z26" s="84"/>
      <c r="AA26" s="84"/>
      <c r="AB26" s="84" t="s">
        <v>9</v>
      </c>
      <c r="AC26" s="134" t="e">
        <f>AC24/AC25</f>
        <v>#DIV/0!</v>
      </c>
      <c r="AD26" s="130" t="s">
        <v>23</v>
      </c>
      <c r="AE26" s="84"/>
      <c r="AF26" s="84"/>
      <c r="AG26" s="84" t="s">
        <v>9</v>
      </c>
      <c r="AH26" s="134" t="e">
        <f>AH24/AH25</f>
        <v>#DIV/0!</v>
      </c>
      <c r="AI26" s="130" t="s">
        <v>23</v>
      </c>
      <c r="AJ26" s="84"/>
      <c r="AK26" s="84"/>
      <c r="AL26" s="84" t="s">
        <v>9</v>
      </c>
      <c r="AM26" s="134" t="e">
        <f>AM24/AM25</f>
        <v>#DIV/0!</v>
      </c>
      <c r="AN26" s="130" t="s">
        <v>23</v>
      </c>
      <c r="AO26" s="84"/>
      <c r="AP26" s="84"/>
      <c r="AQ26" s="84" t="s">
        <v>9</v>
      </c>
      <c r="AR26" s="134" t="e">
        <f>AR24/AR25</f>
        <v>#DIV/0!</v>
      </c>
      <c r="AS26" s="130" t="s">
        <v>23</v>
      </c>
      <c r="AT26" s="84"/>
      <c r="AU26" s="84"/>
      <c r="AV26" s="84" t="s">
        <v>9</v>
      </c>
      <c r="AW26" s="134" t="e">
        <f>AW24/AW25</f>
        <v>#DIV/0!</v>
      </c>
      <c r="AX26" s="130" t="s">
        <v>23</v>
      </c>
      <c r="AY26" s="84"/>
      <c r="AZ26" s="84"/>
      <c r="BA26" s="84" t="s">
        <v>9</v>
      </c>
      <c r="BB26" s="134" t="e">
        <f>BB24/BB25</f>
        <v>#DIV/0!</v>
      </c>
      <c r="BC26" s="130" t="s">
        <v>23</v>
      </c>
      <c r="BD26" s="84"/>
      <c r="BE26" s="84"/>
      <c r="BF26" s="80"/>
      <c r="BG26" s="30"/>
    </row>
    <row r="27" spans="1:59" s="19" customFormat="1" x14ac:dyDescent="0.25">
      <c r="A27" s="30"/>
      <c r="B27" s="80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0"/>
      <c r="BG27" s="30"/>
    </row>
    <row r="28" spans="1:59" s="19" customFormat="1" x14ac:dyDescent="0.25">
      <c r="A28" s="30"/>
      <c r="B28" s="80"/>
      <c r="C28" s="84" t="s">
        <v>10</v>
      </c>
      <c r="D28" s="79"/>
      <c r="E28" s="84" t="s">
        <v>11</v>
      </c>
      <c r="F28" s="84"/>
      <c r="G28" s="84"/>
      <c r="H28" s="84" t="s">
        <v>10</v>
      </c>
      <c r="I28" s="79"/>
      <c r="J28" s="84" t="s">
        <v>11</v>
      </c>
      <c r="K28" s="84"/>
      <c r="L28" s="84"/>
      <c r="M28" s="84" t="s">
        <v>10</v>
      </c>
      <c r="N28" s="79"/>
      <c r="O28" s="84" t="s">
        <v>11</v>
      </c>
      <c r="P28" s="84"/>
      <c r="Q28" s="84"/>
      <c r="R28" s="84" t="s">
        <v>10</v>
      </c>
      <c r="S28" s="79"/>
      <c r="T28" s="84" t="s">
        <v>11</v>
      </c>
      <c r="U28" s="84"/>
      <c r="V28" s="84"/>
      <c r="W28" s="84" t="s">
        <v>10</v>
      </c>
      <c r="X28" s="79"/>
      <c r="Y28" s="84" t="s">
        <v>11</v>
      </c>
      <c r="Z28" s="84"/>
      <c r="AA28" s="84"/>
      <c r="AB28" s="84" t="s">
        <v>10</v>
      </c>
      <c r="AC28" s="79"/>
      <c r="AD28" s="84" t="s">
        <v>11</v>
      </c>
      <c r="AE28" s="84"/>
      <c r="AF28" s="84"/>
      <c r="AG28" s="84" t="s">
        <v>10</v>
      </c>
      <c r="AH28" s="79"/>
      <c r="AI28" s="84" t="s">
        <v>11</v>
      </c>
      <c r="AJ28" s="84"/>
      <c r="AK28" s="84"/>
      <c r="AL28" s="84" t="s">
        <v>10</v>
      </c>
      <c r="AM28" s="79"/>
      <c r="AN28" s="84" t="s">
        <v>11</v>
      </c>
      <c r="AO28" s="84"/>
      <c r="AP28" s="84"/>
      <c r="AQ28" s="84" t="s">
        <v>10</v>
      </c>
      <c r="AR28" s="79"/>
      <c r="AS28" s="84" t="s">
        <v>11</v>
      </c>
      <c r="AT28" s="84"/>
      <c r="AU28" s="84"/>
      <c r="AV28" s="84" t="s">
        <v>10</v>
      </c>
      <c r="AW28" s="79"/>
      <c r="AX28" s="84" t="s">
        <v>11</v>
      </c>
      <c r="AY28" s="84"/>
      <c r="AZ28" s="84"/>
      <c r="BA28" s="84" t="s">
        <v>10</v>
      </c>
      <c r="BB28" s="79"/>
      <c r="BC28" s="84" t="s">
        <v>11</v>
      </c>
      <c r="BD28" s="84"/>
      <c r="BE28" s="84"/>
      <c r="BF28" s="80"/>
      <c r="BG28" s="30"/>
    </row>
    <row r="29" spans="1:59" s="19" customFormat="1" x14ac:dyDescent="0.25">
      <c r="A29" s="30"/>
      <c r="B29" s="80"/>
      <c r="C29" s="84" t="s">
        <v>12</v>
      </c>
      <c r="D29" s="79"/>
      <c r="E29" s="84" t="s">
        <v>13</v>
      </c>
      <c r="F29" s="84"/>
      <c r="G29" s="84"/>
      <c r="H29" s="84" t="s">
        <v>12</v>
      </c>
      <c r="I29" s="79"/>
      <c r="J29" s="84" t="s">
        <v>13</v>
      </c>
      <c r="K29" s="84"/>
      <c r="L29" s="84"/>
      <c r="M29" s="84" t="s">
        <v>12</v>
      </c>
      <c r="N29" s="79"/>
      <c r="O29" s="84" t="s">
        <v>13</v>
      </c>
      <c r="P29" s="84"/>
      <c r="Q29" s="84"/>
      <c r="R29" s="84" t="s">
        <v>12</v>
      </c>
      <c r="S29" s="79"/>
      <c r="T29" s="84" t="s">
        <v>13</v>
      </c>
      <c r="U29" s="84"/>
      <c r="V29" s="84"/>
      <c r="W29" s="84" t="s">
        <v>12</v>
      </c>
      <c r="X29" s="79"/>
      <c r="Y29" s="84" t="s">
        <v>13</v>
      </c>
      <c r="Z29" s="84"/>
      <c r="AA29" s="84"/>
      <c r="AB29" s="84" t="s">
        <v>12</v>
      </c>
      <c r="AC29" s="79"/>
      <c r="AD29" s="84" t="s">
        <v>13</v>
      </c>
      <c r="AE29" s="84"/>
      <c r="AF29" s="84"/>
      <c r="AG29" s="84" t="s">
        <v>12</v>
      </c>
      <c r="AH29" s="79"/>
      <c r="AI29" s="84" t="s">
        <v>13</v>
      </c>
      <c r="AJ29" s="84"/>
      <c r="AK29" s="84"/>
      <c r="AL29" s="84" t="s">
        <v>12</v>
      </c>
      <c r="AM29" s="79"/>
      <c r="AN29" s="84" t="s">
        <v>13</v>
      </c>
      <c r="AO29" s="84"/>
      <c r="AP29" s="84"/>
      <c r="AQ29" s="84" t="s">
        <v>12</v>
      </c>
      <c r="AR29" s="79"/>
      <c r="AS29" s="84" t="s">
        <v>13</v>
      </c>
      <c r="AT29" s="84"/>
      <c r="AU29" s="84"/>
      <c r="AV29" s="84" t="s">
        <v>12</v>
      </c>
      <c r="AW29" s="79"/>
      <c r="AX29" s="84" t="s">
        <v>13</v>
      </c>
      <c r="AY29" s="84"/>
      <c r="AZ29" s="84"/>
      <c r="BA29" s="84" t="s">
        <v>12</v>
      </c>
      <c r="BB29" s="79"/>
      <c r="BC29" s="84" t="s">
        <v>13</v>
      </c>
      <c r="BD29" s="84"/>
      <c r="BE29" s="84"/>
      <c r="BF29" s="80"/>
      <c r="BG29" s="30"/>
    </row>
    <row r="30" spans="1:59" s="19" customFormat="1" x14ac:dyDescent="0.25">
      <c r="A30" s="30"/>
      <c r="B30" s="80"/>
      <c r="C30" s="84" t="s">
        <v>14</v>
      </c>
      <c r="D30" s="79"/>
      <c r="E30" s="84" t="s">
        <v>15</v>
      </c>
      <c r="F30" s="84"/>
      <c r="G30" s="84"/>
      <c r="H30" s="84" t="s">
        <v>14</v>
      </c>
      <c r="I30" s="79"/>
      <c r="J30" s="84" t="s">
        <v>15</v>
      </c>
      <c r="K30" s="84"/>
      <c r="L30" s="84"/>
      <c r="M30" s="84" t="s">
        <v>14</v>
      </c>
      <c r="N30" s="79"/>
      <c r="O30" s="84" t="s">
        <v>15</v>
      </c>
      <c r="P30" s="84"/>
      <c r="Q30" s="84"/>
      <c r="R30" s="84" t="s">
        <v>14</v>
      </c>
      <c r="S30" s="79"/>
      <c r="T30" s="84" t="s">
        <v>15</v>
      </c>
      <c r="U30" s="84"/>
      <c r="V30" s="84"/>
      <c r="W30" s="84" t="s">
        <v>14</v>
      </c>
      <c r="X30" s="79"/>
      <c r="Y30" s="84" t="s">
        <v>15</v>
      </c>
      <c r="Z30" s="84"/>
      <c r="AA30" s="84"/>
      <c r="AB30" s="84" t="s">
        <v>14</v>
      </c>
      <c r="AC30" s="79" t="s">
        <v>22</v>
      </c>
      <c r="AD30" s="84" t="s">
        <v>15</v>
      </c>
      <c r="AE30" s="84"/>
      <c r="AF30" s="84"/>
      <c r="AG30" s="84" t="s">
        <v>14</v>
      </c>
      <c r="AH30" s="79"/>
      <c r="AI30" s="84" t="s">
        <v>15</v>
      </c>
      <c r="AJ30" s="84"/>
      <c r="AK30" s="84"/>
      <c r="AL30" s="84" t="s">
        <v>14</v>
      </c>
      <c r="AM30" s="79"/>
      <c r="AN30" s="84" t="s">
        <v>15</v>
      </c>
      <c r="AO30" s="84"/>
      <c r="AP30" s="84"/>
      <c r="AQ30" s="84" t="s">
        <v>14</v>
      </c>
      <c r="AR30" s="79"/>
      <c r="AS30" s="84" t="s">
        <v>15</v>
      </c>
      <c r="AT30" s="84"/>
      <c r="AU30" s="84"/>
      <c r="AV30" s="84" t="s">
        <v>14</v>
      </c>
      <c r="AW30" s="79"/>
      <c r="AX30" s="84" t="s">
        <v>15</v>
      </c>
      <c r="AY30" s="84"/>
      <c r="AZ30" s="84"/>
      <c r="BA30" s="84" t="s">
        <v>14</v>
      </c>
      <c r="BB30" s="79"/>
      <c r="BC30" s="84" t="s">
        <v>15</v>
      </c>
      <c r="BD30" s="84"/>
      <c r="BE30" s="84"/>
      <c r="BF30" s="80"/>
      <c r="BG30" s="30"/>
    </row>
    <row r="31" spans="1:59" s="19" customFormat="1" x14ac:dyDescent="0.25">
      <c r="A31" s="30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0"/>
      <c r="BG31" s="30"/>
    </row>
    <row r="32" spans="1:59" s="19" customFormat="1" x14ac:dyDescent="0.25">
      <c r="A32" s="30"/>
      <c r="B32" s="80"/>
      <c r="C32" s="84" t="s">
        <v>35</v>
      </c>
      <c r="D32" s="79"/>
      <c r="E32" s="84"/>
      <c r="F32" s="84"/>
      <c r="G32" s="84"/>
      <c r="H32" s="84" t="s">
        <v>35</v>
      </c>
      <c r="I32" s="79"/>
      <c r="J32" s="84"/>
      <c r="K32" s="84"/>
      <c r="L32" s="84"/>
      <c r="M32" s="84" t="s">
        <v>35</v>
      </c>
      <c r="N32" s="79"/>
      <c r="O32" s="84"/>
      <c r="P32" s="84"/>
      <c r="Q32" s="84"/>
      <c r="R32" s="84" t="s">
        <v>35</v>
      </c>
      <c r="S32" s="79"/>
      <c r="T32" s="84"/>
      <c r="U32" s="84"/>
      <c r="V32" s="84"/>
      <c r="W32" s="84" t="s">
        <v>35</v>
      </c>
      <c r="X32" s="79"/>
      <c r="Y32" s="84"/>
      <c r="Z32" s="84"/>
      <c r="AA32" s="84"/>
      <c r="AB32" s="84" t="s">
        <v>35</v>
      </c>
      <c r="AC32" s="79"/>
      <c r="AD32" s="84"/>
      <c r="AE32" s="84"/>
      <c r="AF32" s="84"/>
      <c r="AG32" s="84" t="s">
        <v>35</v>
      </c>
      <c r="AH32" s="79"/>
      <c r="AI32" s="84"/>
      <c r="AJ32" s="84"/>
      <c r="AK32" s="84"/>
      <c r="AL32" s="84" t="s">
        <v>35</v>
      </c>
      <c r="AM32" s="79"/>
      <c r="AN32" s="84"/>
      <c r="AO32" s="84"/>
      <c r="AP32" s="84"/>
      <c r="AQ32" s="84" t="s">
        <v>35</v>
      </c>
      <c r="AR32" s="79"/>
      <c r="AS32" s="84"/>
      <c r="AT32" s="84"/>
      <c r="AU32" s="84"/>
      <c r="AV32" s="84" t="s">
        <v>35</v>
      </c>
      <c r="AW32" s="79"/>
      <c r="AX32" s="84"/>
      <c r="AY32" s="84"/>
      <c r="AZ32" s="84"/>
      <c r="BA32" s="84" t="s">
        <v>35</v>
      </c>
      <c r="BB32" s="79"/>
      <c r="BC32" s="84"/>
      <c r="BD32" s="84"/>
      <c r="BE32" s="84"/>
      <c r="BF32" s="80"/>
      <c r="BG32" s="30"/>
    </row>
    <row r="33" spans="1:59" s="19" customFormat="1" x14ac:dyDescent="0.25">
      <c r="A33" s="30"/>
      <c r="B33" s="80"/>
      <c r="C33" s="84" t="s">
        <v>36</v>
      </c>
      <c r="D33" s="79"/>
      <c r="E33" s="84" t="s">
        <v>37</v>
      </c>
      <c r="F33" s="79"/>
      <c r="G33" s="84" t="s">
        <v>38</v>
      </c>
      <c r="H33" s="84" t="s">
        <v>36</v>
      </c>
      <c r="I33" s="79"/>
      <c r="J33" s="84" t="s">
        <v>37</v>
      </c>
      <c r="K33" s="79"/>
      <c r="L33" s="84" t="s">
        <v>38</v>
      </c>
      <c r="M33" s="84" t="s">
        <v>36</v>
      </c>
      <c r="N33" s="79"/>
      <c r="O33" s="84" t="s">
        <v>37</v>
      </c>
      <c r="P33" s="79"/>
      <c r="Q33" s="84" t="s">
        <v>38</v>
      </c>
      <c r="R33" s="84" t="s">
        <v>36</v>
      </c>
      <c r="S33" s="79"/>
      <c r="T33" s="84" t="s">
        <v>37</v>
      </c>
      <c r="U33" s="79"/>
      <c r="V33" s="84" t="s">
        <v>38</v>
      </c>
      <c r="W33" s="84" t="s">
        <v>36</v>
      </c>
      <c r="X33" s="79"/>
      <c r="Y33" s="84" t="s">
        <v>37</v>
      </c>
      <c r="Z33" s="79"/>
      <c r="AA33" s="84" t="s">
        <v>38</v>
      </c>
      <c r="AB33" s="84" t="s">
        <v>36</v>
      </c>
      <c r="AC33" s="79"/>
      <c r="AD33" s="84" t="s">
        <v>37</v>
      </c>
      <c r="AE33" s="79"/>
      <c r="AF33" s="84" t="s">
        <v>38</v>
      </c>
      <c r="AG33" s="84" t="s">
        <v>36</v>
      </c>
      <c r="AH33" s="79"/>
      <c r="AI33" s="84" t="s">
        <v>37</v>
      </c>
      <c r="AJ33" s="79"/>
      <c r="AK33" s="84" t="s">
        <v>38</v>
      </c>
      <c r="AL33" s="84" t="s">
        <v>36</v>
      </c>
      <c r="AM33" s="79"/>
      <c r="AN33" s="84" t="s">
        <v>37</v>
      </c>
      <c r="AO33" s="79"/>
      <c r="AP33" s="84" t="s">
        <v>38</v>
      </c>
      <c r="AQ33" s="84" t="s">
        <v>36</v>
      </c>
      <c r="AR33" s="79"/>
      <c r="AS33" s="84" t="s">
        <v>37</v>
      </c>
      <c r="AT33" s="79"/>
      <c r="AU33" s="84" t="s">
        <v>38</v>
      </c>
      <c r="AV33" s="84" t="s">
        <v>36</v>
      </c>
      <c r="AW33" s="79"/>
      <c r="AX33" s="84" t="s">
        <v>37</v>
      </c>
      <c r="AY33" s="79"/>
      <c r="AZ33" s="84" t="s">
        <v>38</v>
      </c>
      <c r="BA33" s="84" t="s">
        <v>36</v>
      </c>
      <c r="BB33" s="79"/>
      <c r="BC33" s="84" t="s">
        <v>37</v>
      </c>
      <c r="BD33" s="79"/>
      <c r="BE33" s="84" t="s">
        <v>38</v>
      </c>
      <c r="BF33" s="80"/>
      <c r="BG33" s="30"/>
    </row>
    <row r="34" spans="1:59" s="19" customFormat="1" x14ac:dyDescent="0.25">
      <c r="A34" s="30"/>
      <c r="B34" s="80"/>
      <c r="C34" s="84" t="s">
        <v>114</v>
      </c>
      <c r="D34" s="79"/>
      <c r="E34" s="84" t="s">
        <v>37</v>
      </c>
      <c r="F34" s="79"/>
      <c r="G34" s="84" t="s">
        <v>38</v>
      </c>
      <c r="H34" s="84" t="s">
        <v>114</v>
      </c>
      <c r="I34" s="79"/>
      <c r="J34" s="84" t="s">
        <v>37</v>
      </c>
      <c r="K34" s="79"/>
      <c r="L34" s="84" t="s">
        <v>38</v>
      </c>
      <c r="M34" s="84" t="s">
        <v>114</v>
      </c>
      <c r="N34" s="79"/>
      <c r="O34" s="84" t="s">
        <v>37</v>
      </c>
      <c r="P34" s="79"/>
      <c r="Q34" s="84" t="s">
        <v>38</v>
      </c>
      <c r="R34" s="84" t="s">
        <v>114</v>
      </c>
      <c r="S34" s="79"/>
      <c r="T34" s="84" t="s">
        <v>37</v>
      </c>
      <c r="U34" s="79"/>
      <c r="V34" s="84" t="s">
        <v>38</v>
      </c>
      <c r="W34" s="84" t="s">
        <v>114</v>
      </c>
      <c r="X34" s="79"/>
      <c r="Y34" s="84" t="s">
        <v>37</v>
      </c>
      <c r="Z34" s="79"/>
      <c r="AA34" s="84" t="s">
        <v>38</v>
      </c>
      <c r="AB34" s="84" t="s">
        <v>114</v>
      </c>
      <c r="AC34" s="79"/>
      <c r="AD34" s="84" t="s">
        <v>37</v>
      </c>
      <c r="AE34" s="79"/>
      <c r="AF34" s="84" t="s">
        <v>38</v>
      </c>
      <c r="AG34" s="84" t="s">
        <v>114</v>
      </c>
      <c r="AH34" s="79"/>
      <c r="AI34" s="84" t="s">
        <v>37</v>
      </c>
      <c r="AJ34" s="79"/>
      <c r="AK34" s="84" t="s">
        <v>38</v>
      </c>
      <c r="AL34" s="84" t="s">
        <v>114</v>
      </c>
      <c r="AM34" s="79"/>
      <c r="AN34" s="84" t="s">
        <v>37</v>
      </c>
      <c r="AO34" s="79"/>
      <c r="AP34" s="84" t="s">
        <v>38</v>
      </c>
      <c r="AQ34" s="84" t="s">
        <v>114</v>
      </c>
      <c r="AR34" s="79"/>
      <c r="AS34" s="84" t="s">
        <v>37</v>
      </c>
      <c r="AT34" s="79"/>
      <c r="AU34" s="84" t="s">
        <v>38</v>
      </c>
      <c r="AV34" s="84" t="s">
        <v>114</v>
      </c>
      <c r="AW34" s="79"/>
      <c r="AX34" s="84" t="s">
        <v>37</v>
      </c>
      <c r="AY34" s="79"/>
      <c r="AZ34" s="84" t="s">
        <v>38</v>
      </c>
      <c r="BA34" s="84" t="s">
        <v>114</v>
      </c>
      <c r="BB34" s="79"/>
      <c r="BC34" s="84" t="s">
        <v>37</v>
      </c>
      <c r="BD34" s="79"/>
      <c r="BE34" s="84" t="s">
        <v>38</v>
      </c>
      <c r="BF34" s="80"/>
      <c r="BG34" s="30"/>
    </row>
    <row r="35" spans="1:59" s="19" customFormat="1" x14ac:dyDescent="0.25">
      <c r="A35" s="30"/>
      <c r="B35" s="80"/>
      <c r="C35" s="84" t="s">
        <v>123</v>
      </c>
      <c r="D35" s="79"/>
      <c r="E35" s="84"/>
      <c r="F35" s="79"/>
      <c r="G35" s="84"/>
      <c r="H35" s="84" t="s">
        <v>123</v>
      </c>
      <c r="I35" s="79"/>
      <c r="J35" s="84"/>
      <c r="K35" s="79"/>
      <c r="L35" s="84"/>
      <c r="M35" s="84" t="s">
        <v>123</v>
      </c>
      <c r="N35" s="79"/>
      <c r="O35" s="84"/>
      <c r="P35" s="79"/>
      <c r="Q35" s="84"/>
      <c r="R35" s="84" t="s">
        <v>123</v>
      </c>
      <c r="S35" s="79"/>
      <c r="T35" s="84"/>
      <c r="U35" s="79"/>
      <c r="V35" s="84"/>
      <c r="W35" s="84" t="s">
        <v>123</v>
      </c>
      <c r="X35" s="79"/>
      <c r="Y35" s="84"/>
      <c r="Z35" s="79"/>
      <c r="AA35" s="84"/>
      <c r="AB35" s="84" t="s">
        <v>123</v>
      </c>
      <c r="AC35" s="79"/>
      <c r="AD35" s="84"/>
      <c r="AE35" s="79"/>
      <c r="AF35" s="84"/>
      <c r="AG35" s="84" t="s">
        <v>123</v>
      </c>
      <c r="AH35" s="79"/>
      <c r="AI35" s="84"/>
      <c r="AJ35" s="79"/>
      <c r="AK35" s="84"/>
      <c r="AL35" s="84" t="s">
        <v>123</v>
      </c>
      <c r="AM35" s="79"/>
      <c r="AN35" s="84"/>
      <c r="AO35" s="79"/>
      <c r="AP35" s="84"/>
      <c r="AQ35" s="84" t="s">
        <v>123</v>
      </c>
      <c r="AR35" s="79"/>
      <c r="AS35" s="84"/>
      <c r="AT35" s="79"/>
      <c r="AU35" s="84"/>
      <c r="AV35" s="84" t="s">
        <v>123</v>
      </c>
      <c r="AW35" s="79"/>
      <c r="AX35" s="84"/>
      <c r="AY35" s="79"/>
      <c r="AZ35" s="84"/>
      <c r="BA35" s="84" t="s">
        <v>123</v>
      </c>
      <c r="BB35" s="79"/>
      <c r="BC35" s="84"/>
      <c r="BD35" s="79"/>
      <c r="BE35" s="84"/>
      <c r="BF35" s="80"/>
      <c r="BG35" s="30"/>
    </row>
    <row r="36" spans="1:59" s="19" customFormat="1" x14ac:dyDescent="0.25">
      <c r="A36" s="30"/>
      <c r="B36" s="8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0"/>
      <c r="BG36" s="30"/>
    </row>
    <row r="37" spans="1:59" s="19" customFormat="1" x14ac:dyDescent="0.25">
      <c r="A37" s="30"/>
      <c r="B37" s="80"/>
      <c r="C37" s="113" t="s">
        <v>96</v>
      </c>
      <c r="D37" s="79"/>
      <c r="E37" s="84" t="s">
        <v>97</v>
      </c>
      <c r="F37" s="84"/>
      <c r="G37" s="84"/>
      <c r="H37" s="94"/>
      <c r="I37" s="98"/>
      <c r="J37" s="94"/>
      <c r="K37" s="94"/>
      <c r="L37" s="94"/>
      <c r="M37" s="94"/>
      <c r="N37" s="98"/>
      <c r="O37" s="94"/>
      <c r="P37" s="94"/>
      <c r="Q37" s="94"/>
      <c r="R37" s="94"/>
      <c r="S37" s="98"/>
      <c r="T37" s="94"/>
      <c r="U37" s="94"/>
      <c r="V37" s="94"/>
      <c r="W37" s="94"/>
      <c r="X37" s="98"/>
      <c r="Y37" s="94"/>
      <c r="Z37" s="94"/>
      <c r="AA37" s="94"/>
      <c r="AB37" s="94"/>
      <c r="AC37" s="98"/>
      <c r="AD37" s="94"/>
      <c r="AE37" s="94"/>
      <c r="AF37" s="94"/>
      <c r="AG37" s="94"/>
      <c r="AH37" s="98"/>
      <c r="AI37" s="94"/>
      <c r="AJ37" s="94"/>
      <c r="AK37" s="94"/>
      <c r="AL37" s="94"/>
      <c r="AM37" s="98"/>
      <c r="AN37" s="94"/>
      <c r="AO37" s="94"/>
      <c r="AP37" s="94"/>
      <c r="AQ37" s="94"/>
      <c r="AR37" s="98"/>
      <c r="AS37" s="94"/>
      <c r="AT37" s="94"/>
      <c r="AU37" s="94"/>
      <c r="AV37" s="94"/>
      <c r="AW37" s="98"/>
      <c r="AX37" s="94"/>
      <c r="AY37" s="94"/>
      <c r="AZ37" s="94"/>
      <c r="BA37" s="94"/>
      <c r="BB37" s="98"/>
      <c r="BC37" s="94"/>
      <c r="BD37" s="94"/>
      <c r="BE37" s="84"/>
      <c r="BF37" s="80"/>
      <c r="BG37" s="30"/>
    </row>
    <row r="38" spans="1:59" s="19" customFormat="1" x14ac:dyDescent="0.25">
      <c r="A38" s="30"/>
      <c r="B38" s="8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0"/>
      <c r="BG38" s="30"/>
    </row>
    <row r="39" spans="1:59" s="19" customFormat="1" ht="30" customHeight="1" x14ac:dyDescent="0.25">
      <c r="A39" s="30"/>
      <c r="B39" s="80"/>
      <c r="C39" s="84"/>
      <c r="D39" s="131" t="s">
        <v>51</v>
      </c>
      <c r="E39" s="131" t="s">
        <v>89</v>
      </c>
      <c r="F39" s="131" t="s">
        <v>90</v>
      </c>
      <c r="G39" s="131" t="s">
        <v>91</v>
      </c>
      <c r="H39" s="131" t="s">
        <v>313</v>
      </c>
      <c r="I39" s="131" t="s">
        <v>93</v>
      </c>
      <c r="J39" s="131" t="s">
        <v>94</v>
      </c>
      <c r="K39" s="131" t="s">
        <v>95</v>
      </c>
      <c r="L39" s="131" t="s">
        <v>362</v>
      </c>
      <c r="M39" s="80"/>
      <c r="N39" s="132" t="s">
        <v>359</v>
      </c>
      <c r="O39" s="84"/>
      <c r="P39" s="131" t="s">
        <v>356</v>
      </c>
      <c r="Q39" s="80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0"/>
      <c r="BF39" s="80"/>
      <c r="BG39" s="30"/>
    </row>
    <row r="40" spans="1:59" s="19" customFormat="1" ht="45" x14ac:dyDescent="0.25">
      <c r="A40" s="30"/>
      <c r="B40" s="80"/>
      <c r="C40" s="84"/>
      <c r="D40" s="113" t="s">
        <v>92</v>
      </c>
      <c r="E40" s="113" t="s">
        <v>92</v>
      </c>
      <c r="F40" s="113" t="s">
        <v>92</v>
      </c>
      <c r="G40" s="113" t="s">
        <v>92</v>
      </c>
      <c r="H40" s="113" t="s">
        <v>92</v>
      </c>
      <c r="I40" s="113" t="s">
        <v>15</v>
      </c>
      <c r="J40" s="113" t="s">
        <v>15</v>
      </c>
      <c r="K40" s="113" t="s">
        <v>15</v>
      </c>
      <c r="L40" s="113" t="s">
        <v>363</v>
      </c>
      <c r="M40" s="80"/>
      <c r="N40" s="133" t="s">
        <v>360</v>
      </c>
      <c r="O40" s="80"/>
      <c r="P40" s="133" t="s">
        <v>361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0"/>
      <c r="BE40" s="80"/>
      <c r="BF40" s="80"/>
      <c r="BG40" s="30"/>
    </row>
    <row r="41" spans="1:59" s="19" customFormat="1" x14ac:dyDescent="0.25">
      <c r="A41" s="30"/>
      <c r="B41" s="80"/>
      <c r="C41" s="84" t="s">
        <v>110</v>
      </c>
      <c r="D41" s="79"/>
      <c r="E41" s="79"/>
      <c r="F41" s="79"/>
      <c r="G41" s="79"/>
      <c r="H41" s="79"/>
      <c r="I41" s="79"/>
      <c r="J41" s="79"/>
      <c r="K41" s="79"/>
      <c r="L41" s="134">
        <f>D22</f>
        <v>0</v>
      </c>
      <c r="M41" s="80"/>
      <c r="N41" s="79"/>
      <c r="O41" s="84"/>
      <c r="P41" s="79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0"/>
      <c r="BE41" s="80"/>
      <c r="BF41" s="80"/>
      <c r="BG41" s="30"/>
    </row>
    <row r="42" spans="1:59" s="19" customFormat="1" x14ac:dyDescent="0.25">
      <c r="A42" s="30"/>
      <c r="B42" s="80"/>
      <c r="C42" s="84" t="s">
        <v>113</v>
      </c>
      <c r="D42" s="79"/>
      <c r="E42" s="79"/>
      <c r="F42" s="79"/>
      <c r="G42" s="79"/>
      <c r="H42" s="79"/>
      <c r="I42" s="79"/>
      <c r="J42" s="79"/>
      <c r="K42" s="79"/>
      <c r="L42" s="134">
        <f>I22</f>
        <v>0</v>
      </c>
      <c r="M42" s="80"/>
      <c r="N42" s="79"/>
      <c r="O42" s="84"/>
      <c r="P42" s="79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0"/>
      <c r="BE42" s="80"/>
      <c r="BF42" s="80"/>
      <c r="BG42" s="30"/>
    </row>
    <row r="43" spans="1:59" s="19" customFormat="1" x14ac:dyDescent="0.25">
      <c r="A43" s="30"/>
      <c r="B43" s="80"/>
      <c r="C43" s="84" t="s">
        <v>111</v>
      </c>
      <c r="D43" s="79"/>
      <c r="E43" s="79"/>
      <c r="F43" s="79"/>
      <c r="G43" s="79"/>
      <c r="H43" s="79"/>
      <c r="I43" s="79"/>
      <c r="J43" s="79"/>
      <c r="K43" s="79"/>
      <c r="L43" s="134">
        <f>N22</f>
        <v>0</v>
      </c>
      <c r="M43" s="80"/>
      <c r="N43" s="79"/>
      <c r="O43" s="84"/>
      <c r="P43" s="79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0"/>
      <c r="BE43" s="80"/>
      <c r="BF43" s="80"/>
      <c r="BG43" s="30"/>
    </row>
    <row r="44" spans="1:59" s="19" customFormat="1" x14ac:dyDescent="0.25">
      <c r="A44" s="30"/>
      <c r="B44" s="80"/>
      <c r="C44" s="84" t="s">
        <v>115</v>
      </c>
      <c r="D44" s="79"/>
      <c r="E44" s="79"/>
      <c r="F44" s="79"/>
      <c r="G44" s="79"/>
      <c r="H44" s="79"/>
      <c r="I44" s="79"/>
      <c r="J44" s="79"/>
      <c r="K44" s="79"/>
      <c r="L44" s="134">
        <f>S22</f>
        <v>0</v>
      </c>
      <c r="M44" s="80"/>
      <c r="N44" s="79"/>
      <c r="O44" s="84"/>
      <c r="P44" s="79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0"/>
      <c r="BE44" s="80"/>
      <c r="BF44" s="80"/>
      <c r="BG44" s="30"/>
    </row>
    <row r="45" spans="1:59" s="19" customFormat="1" x14ac:dyDescent="0.25">
      <c r="A45" s="30"/>
      <c r="B45" s="80"/>
      <c r="C45" s="84" t="s">
        <v>116</v>
      </c>
      <c r="D45" s="79"/>
      <c r="E45" s="79"/>
      <c r="F45" s="79"/>
      <c r="G45" s="79"/>
      <c r="H45" s="79"/>
      <c r="I45" s="79"/>
      <c r="J45" s="79"/>
      <c r="K45" s="79"/>
      <c r="L45" s="134">
        <f>X22</f>
        <v>0</v>
      </c>
      <c r="M45" s="80"/>
      <c r="N45" s="79"/>
      <c r="O45" s="84"/>
      <c r="P45" s="79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0"/>
      <c r="BE45" s="80"/>
      <c r="BF45" s="80"/>
      <c r="BG45" s="30"/>
    </row>
    <row r="46" spans="1:59" s="19" customFormat="1" x14ac:dyDescent="0.25">
      <c r="A46" s="30"/>
      <c r="B46" s="80"/>
      <c r="C46" s="84" t="s">
        <v>117</v>
      </c>
      <c r="D46" s="79"/>
      <c r="E46" s="79"/>
      <c r="F46" s="79"/>
      <c r="G46" s="79"/>
      <c r="H46" s="79"/>
      <c r="I46" s="79"/>
      <c r="J46" s="79"/>
      <c r="K46" s="79"/>
      <c r="L46" s="134">
        <f>AC22</f>
        <v>0</v>
      </c>
      <c r="M46" s="80"/>
      <c r="N46" s="79"/>
      <c r="O46" s="84"/>
      <c r="P46" s="79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0"/>
      <c r="BE46" s="80"/>
      <c r="BF46" s="80"/>
      <c r="BG46" s="30"/>
    </row>
    <row r="47" spans="1:59" s="19" customFormat="1" x14ac:dyDescent="0.25">
      <c r="A47" s="30"/>
      <c r="B47" s="80"/>
      <c r="C47" s="84" t="s">
        <v>118</v>
      </c>
      <c r="D47" s="79"/>
      <c r="E47" s="79"/>
      <c r="F47" s="79"/>
      <c r="G47" s="79"/>
      <c r="H47" s="79"/>
      <c r="I47" s="79"/>
      <c r="J47" s="79"/>
      <c r="K47" s="79"/>
      <c r="L47" s="134">
        <f>AH22</f>
        <v>0</v>
      </c>
      <c r="M47" s="80"/>
      <c r="N47" s="79"/>
      <c r="O47" s="84"/>
      <c r="P47" s="79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0"/>
      <c r="BE47" s="80"/>
      <c r="BF47" s="80"/>
      <c r="BG47" s="30"/>
    </row>
    <row r="48" spans="1:59" s="19" customFormat="1" x14ac:dyDescent="0.25">
      <c r="A48" s="30"/>
      <c r="B48" s="80"/>
      <c r="C48" s="84" t="s">
        <v>119</v>
      </c>
      <c r="D48" s="79"/>
      <c r="E48" s="79"/>
      <c r="F48" s="79"/>
      <c r="G48" s="79"/>
      <c r="H48" s="79"/>
      <c r="I48" s="79"/>
      <c r="J48" s="79"/>
      <c r="K48" s="79"/>
      <c r="L48" s="134">
        <f>AM22</f>
        <v>0</v>
      </c>
      <c r="M48" s="80"/>
      <c r="N48" s="79"/>
      <c r="O48" s="84"/>
      <c r="P48" s="79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0"/>
      <c r="BE48" s="80"/>
      <c r="BF48" s="80"/>
      <c r="BG48" s="30"/>
    </row>
    <row r="49" spans="1:59" s="19" customFormat="1" x14ac:dyDescent="0.25">
      <c r="A49" s="30"/>
      <c r="B49" s="80"/>
      <c r="C49" s="84" t="s">
        <v>120</v>
      </c>
      <c r="D49" s="79"/>
      <c r="E49" s="79"/>
      <c r="F49" s="79"/>
      <c r="G49" s="79"/>
      <c r="H49" s="79"/>
      <c r="I49" s="79"/>
      <c r="J49" s="79"/>
      <c r="K49" s="79"/>
      <c r="L49" s="134">
        <f>AR22</f>
        <v>0</v>
      </c>
      <c r="M49" s="80"/>
      <c r="N49" s="79"/>
      <c r="O49" s="84"/>
      <c r="P49" s="79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0"/>
      <c r="BE49" s="80"/>
      <c r="BF49" s="80"/>
      <c r="BG49" s="30"/>
    </row>
    <row r="50" spans="1:59" s="19" customFormat="1" x14ac:dyDescent="0.25">
      <c r="A50" s="30"/>
      <c r="B50" s="80"/>
      <c r="C50" s="84" t="s">
        <v>121</v>
      </c>
      <c r="D50" s="79"/>
      <c r="E50" s="79"/>
      <c r="F50" s="79"/>
      <c r="G50" s="79"/>
      <c r="H50" s="79"/>
      <c r="I50" s="79"/>
      <c r="J50" s="79"/>
      <c r="K50" s="79"/>
      <c r="L50" s="134">
        <f>AW22</f>
        <v>0</v>
      </c>
      <c r="M50" s="80"/>
      <c r="N50" s="79"/>
      <c r="O50" s="84"/>
      <c r="P50" s="79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0"/>
      <c r="BE50" s="80"/>
      <c r="BF50" s="80"/>
      <c r="BG50" s="30"/>
    </row>
    <row r="51" spans="1:59" s="19" customFormat="1" x14ac:dyDescent="0.25">
      <c r="A51" s="30"/>
      <c r="B51" s="80"/>
      <c r="C51" s="84" t="s">
        <v>112</v>
      </c>
      <c r="D51" s="79"/>
      <c r="E51" s="79"/>
      <c r="F51" s="79"/>
      <c r="G51" s="79"/>
      <c r="H51" s="79"/>
      <c r="I51" s="79"/>
      <c r="J51" s="79"/>
      <c r="K51" s="79"/>
      <c r="L51" s="134">
        <f>BB22</f>
        <v>0</v>
      </c>
      <c r="M51" s="80"/>
      <c r="N51" s="79"/>
      <c r="O51" s="84"/>
      <c r="P51" s="79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0"/>
      <c r="BE51" s="80"/>
      <c r="BF51" s="80"/>
      <c r="BG51" s="30"/>
    </row>
    <row r="52" spans="1:59" s="19" customFormat="1" x14ac:dyDescent="0.25">
      <c r="A52" s="30"/>
      <c r="B52" s="80"/>
      <c r="C52" s="94"/>
      <c r="D52" s="98"/>
      <c r="E52" s="98"/>
      <c r="F52" s="98"/>
      <c r="G52" s="98"/>
      <c r="H52" s="98"/>
      <c r="I52" s="98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0"/>
      <c r="BG52" s="30"/>
    </row>
    <row r="53" spans="1:59" s="20" customFormat="1" x14ac:dyDescent="0.25">
      <c r="A53" s="12"/>
      <c r="B53" s="85"/>
      <c r="C53" s="86" t="s">
        <v>2</v>
      </c>
      <c r="D53" s="87" t="s">
        <v>370</v>
      </c>
      <c r="E53" s="86" t="s">
        <v>328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12"/>
    </row>
    <row r="54" spans="1:59" s="19" customFormat="1" x14ac:dyDescent="0.25">
      <c r="A54" s="30"/>
      <c r="B54" s="80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0"/>
      <c r="BG54" s="30"/>
    </row>
    <row r="55" spans="1:59" s="19" customFormat="1" ht="110.25" customHeight="1" x14ac:dyDescent="0.25">
      <c r="A55" s="30"/>
      <c r="B55" s="80"/>
      <c r="C55" s="84"/>
      <c r="D55" s="131" t="s">
        <v>185</v>
      </c>
      <c r="E55" s="131" t="s">
        <v>186</v>
      </c>
      <c r="F55" s="131" t="s">
        <v>187</v>
      </c>
      <c r="G55" s="131" t="s">
        <v>188</v>
      </c>
      <c r="H55" s="131" t="s">
        <v>39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0"/>
      <c r="BG55" s="30"/>
    </row>
    <row r="56" spans="1:59" x14ac:dyDescent="0.25">
      <c r="A56" s="30"/>
      <c r="B56" s="80"/>
      <c r="C56" s="84"/>
      <c r="D56" s="113" t="s">
        <v>40</v>
      </c>
      <c r="E56" s="113" t="s">
        <v>40</v>
      </c>
      <c r="F56" s="113" t="s">
        <v>40</v>
      </c>
      <c r="G56" s="113" t="s">
        <v>40</v>
      </c>
      <c r="H56" s="113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0"/>
      <c r="BG56" s="30"/>
    </row>
    <row r="57" spans="1:59" x14ac:dyDescent="0.25">
      <c r="A57" s="30"/>
      <c r="B57" s="80"/>
      <c r="C57" s="84" t="s">
        <v>110</v>
      </c>
      <c r="D57" s="79"/>
      <c r="E57" s="79"/>
      <c r="F57" s="79"/>
      <c r="G57" s="79"/>
      <c r="H57" s="79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0"/>
      <c r="BG57" s="30"/>
    </row>
    <row r="58" spans="1:59" x14ac:dyDescent="0.25">
      <c r="A58" s="30"/>
      <c r="B58" s="80"/>
      <c r="C58" s="84" t="s">
        <v>113</v>
      </c>
      <c r="D58" s="79"/>
      <c r="E58" s="79"/>
      <c r="F58" s="79"/>
      <c r="G58" s="79"/>
      <c r="H58" s="79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0"/>
      <c r="BG58" s="30"/>
    </row>
    <row r="59" spans="1:59" x14ac:dyDescent="0.25">
      <c r="A59" s="30"/>
      <c r="B59" s="80"/>
      <c r="C59" s="84" t="s">
        <v>111</v>
      </c>
      <c r="D59" s="79"/>
      <c r="E59" s="79"/>
      <c r="F59" s="79"/>
      <c r="G59" s="79"/>
      <c r="H59" s="79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0"/>
      <c r="BG59" s="30"/>
    </row>
    <row r="60" spans="1:59" x14ac:dyDescent="0.25">
      <c r="A60" s="30"/>
      <c r="B60" s="80"/>
      <c r="C60" s="84" t="s">
        <v>115</v>
      </c>
      <c r="D60" s="79"/>
      <c r="E60" s="79"/>
      <c r="F60" s="79"/>
      <c r="G60" s="79"/>
      <c r="H60" s="79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0"/>
      <c r="BG60" s="30"/>
    </row>
    <row r="61" spans="1:59" x14ac:dyDescent="0.25">
      <c r="A61" s="30"/>
      <c r="B61" s="80"/>
      <c r="C61" s="84" t="s">
        <v>116</v>
      </c>
      <c r="D61" s="79"/>
      <c r="E61" s="79"/>
      <c r="F61" s="79"/>
      <c r="G61" s="79"/>
      <c r="H61" s="79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0"/>
      <c r="BG61" s="30"/>
    </row>
    <row r="62" spans="1:59" x14ac:dyDescent="0.25">
      <c r="A62" s="30"/>
      <c r="B62" s="80"/>
      <c r="C62" s="84" t="s">
        <v>117</v>
      </c>
      <c r="D62" s="79"/>
      <c r="E62" s="79"/>
      <c r="F62" s="79"/>
      <c r="G62" s="79"/>
      <c r="H62" s="79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0"/>
      <c r="BG62" s="30"/>
    </row>
    <row r="63" spans="1:59" x14ac:dyDescent="0.25">
      <c r="A63" s="30"/>
      <c r="B63" s="80"/>
      <c r="C63" s="84" t="s">
        <v>118</v>
      </c>
      <c r="D63" s="79"/>
      <c r="E63" s="79"/>
      <c r="F63" s="79"/>
      <c r="G63" s="79"/>
      <c r="H63" s="79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0"/>
      <c r="BG63" s="30"/>
    </row>
    <row r="64" spans="1:59" x14ac:dyDescent="0.25">
      <c r="A64" s="30"/>
      <c r="B64" s="80"/>
      <c r="C64" s="84" t="s">
        <v>119</v>
      </c>
      <c r="D64" s="79"/>
      <c r="E64" s="79"/>
      <c r="F64" s="79"/>
      <c r="G64" s="79"/>
      <c r="H64" s="7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0"/>
      <c r="BG64" s="30"/>
    </row>
    <row r="65" spans="1:59" x14ac:dyDescent="0.25">
      <c r="A65" s="30"/>
      <c r="B65" s="80"/>
      <c r="C65" s="84" t="s">
        <v>120</v>
      </c>
      <c r="D65" s="79"/>
      <c r="E65" s="79"/>
      <c r="F65" s="79"/>
      <c r="G65" s="79"/>
      <c r="H65" s="79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0"/>
      <c r="BG65" s="30"/>
    </row>
    <row r="66" spans="1:59" x14ac:dyDescent="0.25">
      <c r="A66" s="30"/>
      <c r="B66" s="80"/>
      <c r="C66" s="84" t="s">
        <v>121</v>
      </c>
      <c r="D66" s="79"/>
      <c r="E66" s="79"/>
      <c r="F66" s="79"/>
      <c r="G66" s="79"/>
      <c r="H66" s="79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0"/>
      <c r="BG66" s="30"/>
    </row>
    <row r="67" spans="1:59" x14ac:dyDescent="0.25">
      <c r="A67" s="30"/>
      <c r="B67" s="80"/>
      <c r="C67" s="84" t="s">
        <v>112</v>
      </c>
      <c r="D67" s="79"/>
      <c r="E67" s="79"/>
      <c r="F67" s="79"/>
      <c r="G67" s="79"/>
      <c r="H67" s="79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0"/>
      <c r="BG67" s="30"/>
    </row>
    <row r="68" spans="1:59" x14ac:dyDescent="0.25">
      <c r="A68" s="30"/>
      <c r="B68" s="80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0"/>
      <c r="BG68" s="30"/>
    </row>
    <row r="69" spans="1:59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</sheetData>
  <sheetProtection algorithmName="SHA-512" hashValue="J4IYdUa/YflA79bAmyjQSfGp2HDs8oVm/TKqlvtKFfMD28zTWI0xvFYMNHcsrzTSKf/Ccw6u0Aatkf7IisnaCw==" saltValue="IuEyWtTaSP2s2e0jir2pSA==" spinCount="100000" sheet="1" objects="1" scenarios="1" insertColumns="0" insertRows="0"/>
  <conditionalFormatting sqref="F24">
    <cfRule type="colorScale" priority="12">
      <colorScale>
        <cfvo type="num" val="$D$16"/>
        <cfvo type="num" val="0"/>
        <cfvo type="num" val="$F$16"/>
        <color theme="8" tint="0.79998168889431442"/>
        <color theme="8" tint="0.39997558519241921"/>
        <color theme="8" tint="-0.249977111117893"/>
      </colorScale>
    </cfRule>
  </conditionalFormatting>
  <conditionalFormatting sqref="D24">
    <cfRule type="colorScale" priority="11">
      <colorScale>
        <cfvo type="min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I24">
    <cfRule type="colorScale" priority="10">
      <colorScale>
        <cfvo type="num" val="$D$16"/>
        <cfvo type="num" val="$E$16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N24">
    <cfRule type="colorScale" priority="9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S24">
    <cfRule type="colorScale" priority="8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X24">
    <cfRule type="colorScale" priority="7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AC24">
    <cfRule type="colorScale" priority="6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AH24">
    <cfRule type="colorScale" priority="5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AM24">
    <cfRule type="colorScale" priority="4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AR24">
    <cfRule type="colorScale" priority="3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AW24">
    <cfRule type="colorScale" priority="2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conditionalFormatting sqref="BB24">
    <cfRule type="colorScale" priority="1">
      <colorScale>
        <cfvo type="num" val="$D$16"/>
        <cfvo type="num" val="0"/>
        <cfvo type="num" val="$F$16"/>
        <color theme="4" tint="0.39997558519241921"/>
        <color theme="6" tint="0.39997558519241921"/>
        <color theme="9" tint="0.39997558519241921"/>
      </colorScale>
    </cfRule>
  </conditionalFormatting>
  <dataValidations count="3">
    <dataValidation type="list" allowBlank="1" showInputMessage="1" prompt="Enter a value or choose default" sqref="D37">
      <formula1>"+DefaultSimulationLength"</formula1>
    </dataValidation>
    <dataValidation allowBlank="1" showInputMessage="1" showErrorMessage="1" prompt="Calculates the rate based on oil amount and duration" sqref="D26 I26 N26 S26 X26 AC26 AH26 AM26 AR26 AW26 BB26"/>
    <dataValidation type="list" allowBlank="1" showInputMessage="1" showErrorMessage="1" sqref="N41:N51">
      <formula1>"+Default_Evap_Nat.Disp"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'Step 1 background data'!$E$2:$E$5</xm:f>
          </x14:formula1>
          <xm:sqref>E25 J25 O25 T25 Y25 AD25 AI25 AN25 AS25 AX25 BC25</xm:sqref>
        </x14:dataValidation>
        <x14:dataValidation type="list" allowBlank="1" showInputMessage="1" showErrorMessage="1">
          <x14:formula1>
            <xm:f>'Step 1 background data'!$D$2:$D$5</xm:f>
          </x14:formula1>
          <xm:sqref>E24 J24 O24 T24 Y24 AD24 AI24 AN24 AS24 AX24 BC24</xm:sqref>
        </x14:dataValidation>
        <x14:dataValidation type="list" allowBlank="1" showInputMessage="1" showErrorMessage="1">
          <x14:formula1>
            <xm:f>'Step 1 background data'!$B$2:$B$22</xm:f>
          </x14:formula1>
          <xm:sqref>D30 I30 N30 S30 X30 AC30 AH30 AM30 AR30 AW30 BB30</xm:sqref>
        </x14:dataValidation>
        <x14:dataValidation type="list" operator="equal" allowBlank="1" showInputMessage="1" showErrorMessage="1">
          <x14:formula1>
            <xm:f>'Step 1 background data'!$F$2:$F$11</xm:f>
          </x14:formula1>
          <xm:sqref>E26 J26 O26 T26 Y26 AD26 AI26 AN26 AS26 AX26 BC26</xm:sqref>
        </x14:dataValidation>
        <x14:dataValidation type="list" allowBlank="1" showInputMessage="1" prompt="Edit a value or choose 3 days as default">
          <x14:formula1>
            <xm:f>'Step 1 background data'!$M$2:$M$12</xm:f>
          </x14:formula1>
          <xm:sqref>BB37 I37 N37 S37 X37 AC37 AH37 AM37 AR37 AW37</xm:sqref>
        </x14:dataValidation>
        <x14:dataValidation type="list" allowBlank="1" showInputMessage="1" prompt="Select default spill size from ITOPF (2019) or enter a value">
          <x14:formula1>
            <xm:f>'Step 1 background data'!$P$3</xm:f>
          </x14:formula1>
          <xm:sqref>D16</xm:sqref>
        </x14:dataValidation>
        <x14:dataValidation type="list" allowBlank="1" showInputMessage="1" prompt="Select default spill size from ITOPF (2019) or enter a value">
          <x14:formula1>
            <xm:f>'Step 1 background data'!$P$4</xm:f>
          </x14:formula1>
          <xm:sqref>E16</xm:sqref>
        </x14:dataValidation>
        <x14:dataValidation type="list" allowBlank="1" showInputMessage="1" prompt="Select default spill size from ITOPF (2019) or enter a value">
          <x14:formula1>
            <xm:f>'Step 1 background data'!$P$5</xm:f>
          </x14:formula1>
          <xm:sqref>F16</xm:sqref>
        </x14:dataValidation>
        <x14:dataValidation type="list" allowBlank="1" showInputMessage="1" prompt="Select default spill size from ITOPF (2019) or enter a value">
          <x14:formula1>
            <xm:f>'Step 1 background data'!$Q$3</xm:f>
          </x14:formula1>
          <xm:sqref>G16</xm:sqref>
        </x14:dataValidation>
        <x14:dataValidation type="list" allowBlank="1" showInputMessage="1" showErrorMessage="1" prompt="Choose value">
          <x14:formula1>
            <xm:f>'Step 1 background data'!$H$2:$H$10</xm:f>
          </x14:formula1>
          <xm:sqref>H57:H67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B22"/>
  <sheetViews>
    <sheetView topLeftCell="B1" workbookViewId="0">
      <selection activeCell="Q12" sqref="Q12"/>
    </sheetView>
  </sheetViews>
  <sheetFormatPr defaultRowHeight="15" x14ac:dyDescent="0.25"/>
  <sheetData>
    <row r="1" spans="2:28" x14ac:dyDescent="0.25">
      <c r="B1" t="s">
        <v>16</v>
      </c>
      <c r="D1" t="s">
        <v>29</v>
      </c>
      <c r="E1" t="s">
        <v>27</v>
      </c>
      <c r="F1" t="s">
        <v>28</v>
      </c>
      <c r="H1" t="s">
        <v>41</v>
      </c>
      <c r="I1" t="s">
        <v>81</v>
      </c>
      <c r="L1" s="3"/>
      <c r="M1" s="9" t="s">
        <v>98</v>
      </c>
      <c r="O1" t="s">
        <v>220</v>
      </c>
      <c r="R1" t="s">
        <v>144</v>
      </c>
      <c r="T1" t="s">
        <v>234</v>
      </c>
      <c r="X1" t="s">
        <v>278</v>
      </c>
      <c r="AA1" t="s">
        <v>357</v>
      </c>
      <c r="AB1" t="s">
        <v>358</v>
      </c>
    </row>
    <row r="2" spans="2:28" x14ac:dyDescent="0.25">
      <c r="B2" s="4"/>
      <c r="D2" s="4" t="s">
        <v>23</v>
      </c>
      <c r="E2" s="4" t="s">
        <v>23</v>
      </c>
      <c r="F2" t="s">
        <v>23</v>
      </c>
      <c r="I2" t="s">
        <v>72</v>
      </c>
      <c r="J2" t="s">
        <v>78</v>
      </c>
      <c r="K2" t="s">
        <v>80</v>
      </c>
      <c r="M2">
        <v>1</v>
      </c>
      <c r="P2" t="s">
        <v>221</v>
      </c>
      <c r="R2">
        <v>1</v>
      </c>
      <c r="T2" s="33" t="s">
        <v>168</v>
      </c>
      <c r="X2" s="39" t="s">
        <v>14</v>
      </c>
      <c r="AA2">
        <v>90</v>
      </c>
    </row>
    <row r="3" spans="2:28" x14ac:dyDescent="0.25">
      <c r="B3" s="5">
        <v>0</v>
      </c>
      <c r="D3" s="5" t="s">
        <v>382</v>
      </c>
      <c r="E3" s="5" t="s">
        <v>19</v>
      </c>
      <c r="F3" t="s">
        <v>381</v>
      </c>
      <c r="H3" t="s">
        <v>42</v>
      </c>
      <c r="I3" t="s">
        <v>73</v>
      </c>
      <c r="J3">
        <v>10</v>
      </c>
      <c r="K3">
        <v>4</v>
      </c>
      <c r="M3">
        <v>2</v>
      </c>
      <c r="N3" t="s">
        <v>239</v>
      </c>
      <c r="P3" s="19" t="s">
        <v>208</v>
      </c>
      <c r="Q3" t="s">
        <v>382</v>
      </c>
      <c r="R3">
        <v>0</v>
      </c>
      <c r="T3" s="9" t="s">
        <v>189</v>
      </c>
      <c r="X3" s="39" t="s">
        <v>154</v>
      </c>
    </row>
    <row r="4" spans="2:28" x14ac:dyDescent="0.25">
      <c r="B4" s="5">
        <v>10</v>
      </c>
      <c r="D4" s="5" t="s">
        <v>64</v>
      </c>
      <c r="E4" s="5" t="s">
        <v>20</v>
      </c>
      <c r="F4" t="s">
        <v>383</v>
      </c>
      <c r="H4" t="s">
        <v>43</v>
      </c>
      <c r="I4" t="s">
        <v>74</v>
      </c>
      <c r="J4">
        <v>2</v>
      </c>
      <c r="K4">
        <v>0.7</v>
      </c>
      <c r="M4">
        <v>3</v>
      </c>
      <c r="N4">
        <v>3</v>
      </c>
      <c r="P4" s="19" t="s">
        <v>207</v>
      </c>
      <c r="Q4" t="s">
        <v>382</v>
      </c>
      <c r="T4" s="9" t="s">
        <v>169</v>
      </c>
      <c r="X4" s="39" t="s">
        <v>155</v>
      </c>
    </row>
    <row r="5" spans="2:28" x14ac:dyDescent="0.25">
      <c r="B5" s="5">
        <v>15</v>
      </c>
      <c r="D5" s="6" t="s">
        <v>18</v>
      </c>
      <c r="E5" s="6" t="s">
        <v>21</v>
      </c>
      <c r="F5" t="s">
        <v>384</v>
      </c>
      <c r="H5" t="s">
        <v>44</v>
      </c>
      <c r="I5" t="s">
        <v>75</v>
      </c>
      <c r="J5">
        <v>2</v>
      </c>
      <c r="K5">
        <v>1</v>
      </c>
      <c r="M5">
        <v>4</v>
      </c>
      <c r="P5" s="19" t="s">
        <v>209</v>
      </c>
      <c r="Q5" t="s">
        <v>382</v>
      </c>
      <c r="T5" s="9" t="s">
        <v>170</v>
      </c>
      <c r="X5" s="39" t="s">
        <v>156</v>
      </c>
    </row>
    <row r="6" spans="2:28" x14ac:dyDescent="0.25">
      <c r="B6" s="5">
        <v>20</v>
      </c>
      <c r="F6" t="s">
        <v>61</v>
      </c>
      <c r="H6" t="s">
        <v>45</v>
      </c>
      <c r="I6" t="s">
        <v>76</v>
      </c>
      <c r="J6">
        <v>12</v>
      </c>
      <c r="K6">
        <v>2</v>
      </c>
      <c r="M6">
        <v>5</v>
      </c>
      <c r="T6" s="9" t="s">
        <v>166</v>
      </c>
      <c r="X6" s="39" t="s">
        <v>193</v>
      </c>
    </row>
    <row r="7" spans="2:28" x14ac:dyDescent="0.25">
      <c r="B7" s="5">
        <v>25</v>
      </c>
      <c r="F7" t="s">
        <v>62</v>
      </c>
      <c r="H7" t="s">
        <v>46</v>
      </c>
      <c r="M7">
        <v>6</v>
      </c>
      <c r="T7" s="33" t="s">
        <v>171</v>
      </c>
      <c r="X7" s="39" t="s">
        <v>194</v>
      </c>
    </row>
    <row r="8" spans="2:28" x14ac:dyDescent="0.25">
      <c r="B8" s="5">
        <v>30</v>
      </c>
      <c r="F8" t="s">
        <v>63</v>
      </c>
      <c r="H8" t="s">
        <v>47</v>
      </c>
      <c r="I8" t="s">
        <v>86</v>
      </c>
      <c r="M8">
        <v>7</v>
      </c>
      <c r="T8" s="33" t="s">
        <v>172</v>
      </c>
      <c r="X8" s="39" t="s">
        <v>195</v>
      </c>
    </row>
    <row r="9" spans="2:28" x14ac:dyDescent="0.25">
      <c r="B9" s="5">
        <v>35</v>
      </c>
      <c r="F9" t="s">
        <v>24</v>
      </c>
      <c r="H9" t="s">
        <v>48</v>
      </c>
      <c r="I9" t="s">
        <v>87</v>
      </c>
      <c r="J9">
        <v>0.1</v>
      </c>
      <c r="M9">
        <v>8</v>
      </c>
      <c r="T9" s="9" t="s">
        <v>192</v>
      </c>
      <c r="X9" s="39" t="s">
        <v>280</v>
      </c>
    </row>
    <row r="10" spans="2:28" x14ac:dyDescent="0.25">
      <c r="B10" s="5">
        <v>40</v>
      </c>
      <c r="F10" t="s">
        <v>25</v>
      </c>
      <c r="H10" t="s">
        <v>49</v>
      </c>
      <c r="I10" t="s">
        <v>88</v>
      </c>
      <c r="J10">
        <v>3</v>
      </c>
      <c r="M10">
        <v>9</v>
      </c>
      <c r="T10" s="33" t="s">
        <v>162</v>
      </c>
      <c r="X10" s="39" t="s">
        <v>146</v>
      </c>
    </row>
    <row r="11" spans="2:28" x14ac:dyDescent="0.25">
      <c r="B11" s="5">
        <v>45</v>
      </c>
      <c r="F11" t="s">
        <v>26</v>
      </c>
      <c r="M11">
        <v>0</v>
      </c>
      <c r="T11" s="33" t="s">
        <v>163</v>
      </c>
    </row>
    <row r="12" spans="2:28" x14ac:dyDescent="0.25">
      <c r="B12" s="5">
        <v>50</v>
      </c>
      <c r="M12">
        <v>10</v>
      </c>
      <c r="T12" s="9" t="s">
        <v>191</v>
      </c>
    </row>
    <row r="13" spans="2:28" x14ac:dyDescent="0.25">
      <c r="B13" s="5">
        <v>55</v>
      </c>
      <c r="T13" s="9" t="s">
        <v>167</v>
      </c>
    </row>
    <row r="14" spans="2:28" x14ac:dyDescent="0.25">
      <c r="B14" s="5">
        <v>60</v>
      </c>
      <c r="T14" s="33" t="s">
        <v>164</v>
      </c>
    </row>
    <row r="15" spans="2:28" x14ac:dyDescent="0.25">
      <c r="B15" s="5">
        <v>65</v>
      </c>
      <c r="T15" s="33" t="s">
        <v>161</v>
      </c>
    </row>
    <row r="16" spans="2:28" x14ac:dyDescent="0.25">
      <c r="B16" s="5">
        <v>70</v>
      </c>
      <c r="T16" s="9" t="s">
        <v>165</v>
      </c>
    </row>
    <row r="17" spans="2:20" x14ac:dyDescent="0.25">
      <c r="B17" s="5">
        <v>75</v>
      </c>
    </row>
    <row r="18" spans="2:20" x14ac:dyDescent="0.25">
      <c r="B18" s="5">
        <v>80</v>
      </c>
    </row>
    <row r="19" spans="2:20" x14ac:dyDescent="0.25">
      <c r="B19" s="5">
        <v>85</v>
      </c>
      <c r="T19" s="9"/>
    </row>
    <row r="20" spans="2:20" x14ac:dyDescent="0.25">
      <c r="B20" s="5">
        <v>90</v>
      </c>
    </row>
    <row r="21" spans="2:20" x14ac:dyDescent="0.25">
      <c r="B21" s="5">
        <v>95</v>
      </c>
    </row>
    <row r="22" spans="2:20" x14ac:dyDescent="0.25">
      <c r="B22" s="6">
        <v>100</v>
      </c>
    </row>
  </sheetData>
  <sortState ref="T2:T16">
    <sortCondition ref="T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9"/>
  <sheetViews>
    <sheetView showGridLines="0" showRowColHeaders="0" zoomScale="90" zoomScaleNormal="90" workbookViewId="0">
      <selection activeCell="H13" sqref="H13"/>
    </sheetView>
  </sheetViews>
  <sheetFormatPr defaultRowHeight="15" x14ac:dyDescent="0.25"/>
  <cols>
    <col min="1" max="1" width="3.5703125" style="48" customWidth="1"/>
    <col min="2" max="2" width="4" style="48" customWidth="1"/>
    <col min="3" max="3" width="48.7109375" customWidth="1"/>
    <col min="4" max="4" width="11.5703125" bestFit="1" customWidth="1"/>
    <col min="5" max="5" width="10.42578125" customWidth="1"/>
    <col min="6" max="6" width="12.140625" bestFit="1" customWidth="1"/>
    <col min="7" max="7" width="13.28515625" bestFit="1" customWidth="1"/>
    <col min="8" max="8" width="12.5703125" bestFit="1" customWidth="1"/>
    <col min="9" max="9" width="11" bestFit="1" customWidth="1"/>
    <col min="10" max="10" width="18.5703125" bestFit="1" customWidth="1"/>
    <col min="11" max="11" width="13.5703125" bestFit="1" customWidth="1"/>
    <col min="13" max="13" width="4.42578125" customWidth="1"/>
    <col min="14" max="14" width="3.28515625" customWidth="1"/>
  </cols>
  <sheetData>
    <row r="1" spans="1:14" s="48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48" customFormat="1" x14ac:dyDescent="0.25">
      <c r="A2" s="30"/>
      <c r="N2" s="30"/>
    </row>
    <row r="3" spans="1:14" s="21" customFormat="1" ht="21" x14ac:dyDescent="0.35">
      <c r="A3" s="30"/>
      <c r="B3" s="48"/>
      <c r="C3" s="56" t="s">
        <v>238</v>
      </c>
      <c r="D3" s="56" t="s">
        <v>237</v>
      </c>
      <c r="E3" s="57"/>
      <c r="F3" s="57"/>
      <c r="G3" s="57"/>
      <c r="H3" s="57"/>
      <c r="I3" s="57"/>
      <c r="J3" s="57"/>
      <c r="K3" s="57"/>
      <c r="L3" s="57"/>
      <c r="N3" s="30"/>
    </row>
    <row r="4" spans="1:14" s="21" customFormat="1" x14ac:dyDescent="0.25">
      <c r="A4" s="30"/>
      <c r="B4" s="48"/>
      <c r="M4" s="19"/>
      <c r="N4" s="30"/>
    </row>
    <row r="5" spans="1:14" s="29" customFormat="1" x14ac:dyDescent="0.25">
      <c r="A5" s="28"/>
      <c r="C5" s="58" t="s">
        <v>2</v>
      </c>
      <c r="D5" s="76" t="s">
        <v>371</v>
      </c>
      <c r="E5" s="58" t="s">
        <v>329</v>
      </c>
      <c r="F5" s="58"/>
      <c r="G5" s="58"/>
      <c r="H5" s="58"/>
      <c r="I5" s="58"/>
      <c r="J5" s="58"/>
      <c r="K5" s="58"/>
      <c r="L5" s="58"/>
      <c r="N5" s="28"/>
    </row>
    <row r="6" spans="1:14" s="19" customFormat="1" x14ac:dyDescent="0.25">
      <c r="A6" s="30"/>
      <c r="C6" s="21"/>
      <c r="D6" s="21"/>
      <c r="E6" s="21"/>
      <c r="F6" s="21"/>
      <c r="G6" s="21"/>
      <c r="H6" s="21"/>
      <c r="I6" s="21"/>
      <c r="J6" s="21"/>
      <c r="K6" s="21"/>
      <c r="L6" s="21"/>
      <c r="N6" s="30"/>
    </row>
    <row r="7" spans="1:14" s="19" customFormat="1" x14ac:dyDescent="0.25">
      <c r="A7" s="30"/>
      <c r="C7" s="32" t="s">
        <v>231</v>
      </c>
      <c r="D7" s="21"/>
      <c r="E7" s="21"/>
      <c r="F7" s="21"/>
      <c r="G7" s="21"/>
      <c r="H7" s="21"/>
      <c r="I7" s="21"/>
      <c r="J7" s="21"/>
      <c r="K7" s="21"/>
      <c r="L7" s="21"/>
      <c r="N7" s="30"/>
    </row>
    <row r="8" spans="1:14" s="19" customFormat="1" x14ac:dyDescent="0.25">
      <c r="A8" s="30"/>
      <c r="C8" s="21"/>
      <c r="D8" s="21"/>
      <c r="E8" s="21"/>
      <c r="F8" s="21"/>
      <c r="G8" s="21"/>
      <c r="H8" s="21"/>
      <c r="I8" s="21"/>
      <c r="J8" s="21"/>
      <c r="K8" s="21"/>
      <c r="L8" s="21"/>
      <c r="N8" s="30"/>
    </row>
    <row r="9" spans="1:14" s="19" customFormat="1" x14ac:dyDescent="0.25">
      <c r="A9" s="30"/>
      <c r="C9" s="32" t="s">
        <v>385</v>
      </c>
      <c r="D9" s="7"/>
      <c r="E9" s="7" t="s">
        <v>124</v>
      </c>
      <c r="F9" s="14">
        <f>'Step 1 - Oil spill modelling'!D37</f>
        <v>0</v>
      </c>
      <c r="G9" s="7" t="s">
        <v>125</v>
      </c>
      <c r="H9" s="7"/>
      <c r="I9" s="7"/>
      <c r="J9" s="7"/>
      <c r="K9" s="7"/>
      <c r="L9" s="7"/>
      <c r="N9" s="30"/>
    </row>
    <row r="10" spans="1:14" s="19" customFormat="1" x14ac:dyDescent="0.25">
      <c r="A10" s="30"/>
      <c r="C10" s="7"/>
      <c r="D10" s="7"/>
      <c r="E10" s="7"/>
      <c r="F10" s="41"/>
      <c r="G10" s="7"/>
      <c r="H10" s="7"/>
      <c r="I10" s="7"/>
      <c r="J10" s="7"/>
      <c r="K10" s="7"/>
      <c r="L10" s="7"/>
      <c r="N10" s="30"/>
    </row>
    <row r="11" spans="1:14" s="19" customFormat="1" x14ac:dyDescent="0.25">
      <c r="A11" s="30"/>
      <c r="C11" s="7"/>
      <c r="D11" s="21" t="s">
        <v>51</v>
      </c>
      <c r="E11" s="21" t="s">
        <v>89</v>
      </c>
      <c r="F11" s="21" t="s">
        <v>90</v>
      </c>
      <c r="G11" s="21" t="s">
        <v>91</v>
      </c>
      <c r="H11" s="21" t="s">
        <v>313</v>
      </c>
      <c r="I11" s="21" t="s">
        <v>93</v>
      </c>
      <c r="J11" s="21" t="s">
        <v>94</v>
      </c>
      <c r="K11" s="21" t="s">
        <v>95</v>
      </c>
      <c r="L11" s="7"/>
      <c r="N11" s="30"/>
    </row>
    <row r="12" spans="1:14" s="19" customFormat="1" x14ac:dyDescent="0.25">
      <c r="A12" s="30"/>
      <c r="C12"/>
      <c r="D12" s="21" t="s">
        <v>92</v>
      </c>
      <c r="E12" s="21" t="s">
        <v>92</v>
      </c>
      <c r="F12" s="21" t="s">
        <v>92</v>
      </c>
      <c r="G12" s="21" t="s">
        <v>92</v>
      </c>
      <c r="H12" s="21" t="s">
        <v>92</v>
      </c>
      <c r="I12" s="21" t="s">
        <v>15</v>
      </c>
      <c r="J12" s="21" t="s">
        <v>15</v>
      </c>
      <c r="K12" s="21" t="s">
        <v>15</v>
      </c>
      <c r="L12" s="7"/>
      <c r="N12" s="30"/>
    </row>
    <row r="13" spans="1:14" s="19" customFormat="1" x14ac:dyDescent="0.25">
      <c r="A13" s="30"/>
      <c r="C13" t="s">
        <v>122</v>
      </c>
      <c r="D13" s="14">
        <f>MAX('Step 1 - Oil spill modelling'!D41:D51)</f>
        <v>0</v>
      </c>
      <c r="E13" s="14">
        <f>MAX('Step 1 - Oil spill modelling'!E41:E51)</f>
        <v>0</v>
      </c>
      <c r="F13" s="14">
        <f>MAX('Step 1 - Oil spill modelling'!F41:F51)</f>
        <v>0</v>
      </c>
      <c r="G13" s="14">
        <f>MAX('Step 1 - Oil spill modelling'!G41:G51)</f>
        <v>0</v>
      </c>
      <c r="H13" s="14">
        <f>MAX('Step 1 - Oil spill modelling'!H41:H51)</f>
        <v>0</v>
      </c>
      <c r="I13" s="14">
        <f>MAX('Step 1 - Oil spill modelling'!I41:I51)</f>
        <v>0</v>
      </c>
      <c r="J13" s="14">
        <f>MAX('Step 1 - Oil spill modelling'!J41:J51)</f>
        <v>0</v>
      </c>
      <c r="K13" s="14">
        <f>MAX('Step 1 - Oil spill modelling'!K41:K51)</f>
        <v>0</v>
      </c>
      <c r="L13" s="7"/>
      <c r="N13" s="30"/>
    </row>
    <row r="14" spans="1:14" s="19" customFormat="1" x14ac:dyDescent="0.25">
      <c r="A14" s="30"/>
      <c r="C14" s="21"/>
      <c r="D14" s="21"/>
      <c r="E14" s="21"/>
      <c r="F14" s="21"/>
      <c r="G14" s="21"/>
      <c r="H14" s="21"/>
      <c r="I14" s="21"/>
      <c r="J14" s="21"/>
      <c r="K14" s="21"/>
      <c r="L14" s="7"/>
      <c r="N14" s="30"/>
    </row>
    <row r="15" spans="1:14" s="19" customFormat="1" x14ac:dyDescent="0.25">
      <c r="A15" s="30"/>
      <c r="C15" s="22" t="s">
        <v>318</v>
      </c>
      <c r="D15" s="44"/>
      <c r="E15" s="44"/>
      <c r="F15" s="44"/>
      <c r="G15" s="44"/>
      <c r="H15" s="44"/>
      <c r="I15" s="44"/>
      <c r="J15" s="44"/>
      <c r="K15" s="44"/>
      <c r="L15" s="25"/>
      <c r="N15" s="30"/>
    </row>
    <row r="16" spans="1:14" s="19" customFormat="1" x14ac:dyDescent="0.25">
      <c r="A16" s="30"/>
      <c r="C16" t="s">
        <v>223</v>
      </c>
      <c r="D16" t="s">
        <v>92</v>
      </c>
      <c r="E16" s="43">
        <f>D13</f>
        <v>0</v>
      </c>
      <c r="F16"/>
      <c r="G16"/>
      <c r="H16"/>
      <c r="I16"/>
      <c r="J16"/>
      <c r="K16"/>
      <c r="L16"/>
      <c r="N16" s="30"/>
    </row>
    <row r="17" spans="1:14" s="19" customFormat="1" x14ac:dyDescent="0.25">
      <c r="A17" s="30"/>
      <c r="C17" t="s">
        <v>84</v>
      </c>
      <c r="D17" t="s">
        <v>83</v>
      </c>
      <c r="E17" s="10">
        <f>'Step 1 - Basic data'!E36</f>
        <v>0</v>
      </c>
      <c r="F17"/>
      <c r="G17"/>
      <c r="H17"/>
      <c r="I17"/>
      <c r="J17"/>
      <c r="K17"/>
      <c r="L17"/>
      <c r="N17" s="30"/>
    </row>
    <row r="18" spans="1:14" s="19" customFormat="1" x14ac:dyDescent="0.25">
      <c r="A18" s="30"/>
      <c r="C18" s="1" t="s">
        <v>224</v>
      </c>
      <c r="D18" s="1" t="s">
        <v>58</v>
      </c>
      <c r="E18" s="24" t="e">
        <f>(E16/(E17*10^-6))/1000000</f>
        <v>#DIV/0!</v>
      </c>
      <c r="F18"/>
      <c r="G18"/>
      <c r="H18"/>
      <c r="I18"/>
      <c r="J18"/>
      <c r="K18"/>
      <c r="L18"/>
      <c r="N18" s="30"/>
    </row>
    <row r="19" spans="1:14" s="19" customFormat="1" x14ac:dyDescent="0.25">
      <c r="A19" s="30"/>
      <c r="C19" s="1"/>
      <c r="D19" s="1"/>
      <c r="E19" s="21"/>
      <c r="F19" s="21"/>
      <c r="G19" s="21"/>
      <c r="H19" s="21"/>
      <c r="I19" s="21"/>
      <c r="J19" s="21"/>
      <c r="K19" s="21"/>
      <c r="L19" s="21"/>
      <c r="N19" s="30"/>
    </row>
    <row r="20" spans="1:14" s="19" customFormat="1" x14ac:dyDescent="0.25">
      <c r="A20" s="30"/>
      <c r="C20" s="40" t="s">
        <v>225</v>
      </c>
      <c r="D20" s="22"/>
      <c r="E20" s="26"/>
      <c r="F20" s="26"/>
      <c r="G20" s="26"/>
      <c r="H20" s="26"/>
      <c r="I20" s="26"/>
      <c r="J20" s="26"/>
      <c r="K20" s="25"/>
      <c r="L20" s="25"/>
      <c r="N20" s="30"/>
    </row>
    <row r="21" spans="1:14" x14ac:dyDescent="0.25">
      <c r="A21" s="30"/>
      <c r="B21" s="19"/>
      <c r="C21" t="s">
        <v>126</v>
      </c>
      <c r="D21" t="s">
        <v>92</v>
      </c>
      <c r="E21" s="10">
        <f>E13</f>
        <v>0</v>
      </c>
      <c r="F21" s="7"/>
      <c r="G21" s="7"/>
      <c r="H21" s="7"/>
      <c r="I21" s="7"/>
      <c r="J21" s="7"/>
      <c r="K21" s="7"/>
      <c r="L21" s="7"/>
      <c r="M21" s="19"/>
      <c r="N21" s="30"/>
    </row>
    <row r="22" spans="1:14" s="21" customFormat="1" x14ac:dyDescent="0.25">
      <c r="A22" s="30"/>
      <c r="B22" s="48"/>
      <c r="C22" s="21" t="s">
        <v>228</v>
      </c>
      <c r="D22" s="21" t="s">
        <v>92</v>
      </c>
      <c r="E22" s="23">
        <f>'Step 2 - Pollution Assessment'!H13</f>
        <v>0</v>
      </c>
      <c r="F22" s="7"/>
      <c r="G22" s="7"/>
      <c r="H22" s="7"/>
      <c r="I22" s="7"/>
      <c r="J22" s="7"/>
      <c r="K22" s="7"/>
      <c r="L22" s="7"/>
      <c r="N22" s="30"/>
    </row>
    <row r="23" spans="1:14" x14ac:dyDescent="0.25">
      <c r="A23" s="30"/>
      <c r="C23" t="s">
        <v>127</v>
      </c>
      <c r="D23" t="s">
        <v>77</v>
      </c>
      <c r="E23" s="10">
        <f>MIN('Step 1 - Basic data'!E32:H33)</f>
        <v>0</v>
      </c>
      <c r="N23" s="30"/>
    </row>
    <row r="24" spans="1:14" x14ac:dyDescent="0.25">
      <c r="A24" s="30"/>
      <c r="C24" s="13" t="s">
        <v>226</v>
      </c>
      <c r="D24" s="1" t="s">
        <v>64</v>
      </c>
      <c r="E24" s="27" t="e">
        <f>(E21*10^6*(MAX('Step 1 - Oil spill modelling'!L41:L51))/(E23*1000))</f>
        <v>#DIV/0!</v>
      </c>
      <c r="F24" s="75"/>
      <c r="I24" s="19"/>
      <c r="J24" s="19"/>
      <c r="N24" s="30"/>
    </row>
    <row r="25" spans="1:14" x14ac:dyDescent="0.25">
      <c r="A25" s="30"/>
      <c r="C25" s="13" t="s">
        <v>227</v>
      </c>
      <c r="D25" s="1" t="s">
        <v>64</v>
      </c>
      <c r="E25" s="27" t="e">
        <f>(E22*10^6*(MAX('Step 1 - Oil spill modelling'!L41:L51))/(E23*1000))</f>
        <v>#DIV/0!</v>
      </c>
      <c r="I25" s="19"/>
      <c r="J25" s="19"/>
      <c r="N25" s="30"/>
    </row>
    <row r="26" spans="1:14" x14ac:dyDescent="0.25">
      <c r="A26" s="30"/>
      <c r="N26" s="30"/>
    </row>
    <row r="27" spans="1:14" s="21" customForma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21" customFormat="1" x14ac:dyDescent="0.25">
      <c r="A28" s="48"/>
      <c r="B28" s="48"/>
    </row>
    <row r="29" spans="1:14" s="21" customFormat="1" x14ac:dyDescent="0.25">
      <c r="A29" s="48"/>
      <c r="B29" s="48"/>
    </row>
  </sheetData>
  <sheetProtection algorithmName="SHA-512" hashValue="HLseUJFKQV2PolOXdhL9Er3hJh0VjqJZQ3D7tzNc7uapXIvHp83IIqxQe5kcXN7JRxxcGF6wUHsjI5qsnKS/tg==" saltValue="S7Ibo4ryIPsJEkRlpCSpcg==" spinCount="100000" sheet="1" objects="1" scenarios="1" insertColumns="0" insertRows="0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5"/>
  <sheetViews>
    <sheetView showGridLines="0" showRowColHeaders="0" zoomScale="90" zoomScaleNormal="90" workbookViewId="0"/>
  </sheetViews>
  <sheetFormatPr defaultColWidth="8.5703125" defaultRowHeight="15" x14ac:dyDescent="0.25"/>
  <cols>
    <col min="1" max="1" width="2.7109375" style="3" customWidth="1"/>
    <col min="2" max="2" width="3.85546875" style="3" customWidth="1"/>
    <col min="3" max="3" width="18.42578125" style="3" bestFit="1" customWidth="1"/>
    <col min="4" max="5" width="18.5703125" style="3" customWidth="1"/>
    <col min="6" max="6" width="4.5703125" style="17" customWidth="1"/>
    <col min="7" max="7" width="4.5703125" style="21" customWidth="1"/>
    <col min="8" max="9" width="18.5703125" style="3" customWidth="1"/>
    <col min="10" max="10" width="5.5703125" style="3" customWidth="1"/>
    <col min="11" max="11" width="5.5703125" style="21" customWidth="1"/>
    <col min="12" max="13" width="18.5703125" style="3" customWidth="1"/>
    <col min="14" max="14" width="5.5703125" style="3" customWidth="1"/>
    <col min="15" max="15" width="5.5703125" style="21" customWidth="1"/>
    <col min="16" max="17" width="18.5703125" style="3" customWidth="1"/>
    <col min="18" max="18" width="4.5703125" style="3" customWidth="1"/>
    <col min="19" max="19" width="4.7109375" style="3" customWidth="1"/>
    <col min="20" max="20" width="4.42578125" style="3" customWidth="1"/>
    <col min="21" max="16384" width="8.5703125" style="3"/>
  </cols>
  <sheetData>
    <row r="1" spans="1:20" x14ac:dyDescent="0.25">
      <c r="A1" s="61"/>
      <c r="B1" s="61"/>
      <c r="C1" s="61"/>
      <c r="D1" s="61"/>
      <c r="E1" s="61"/>
      <c r="F1" s="63"/>
      <c r="G1" s="30"/>
      <c r="H1" s="61"/>
      <c r="I1" s="61"/>
      <c r="J1" s="61"/>
      <c r="K1" s="30"/>
      <c r="L1" s="61"/>
      <c r="M1" s="61"/>
      <c r="N1" s="61"/>
      <c r="O1" s="30"/>
      <c r="P1" s="61"/>
      <c r="Q1" s="61"/>
      <c r="R1" s="61"/>
      <c r="S1" s="61"/>
      <c r="T1" s="61"/>
    </row>
    <row r="2" spans="1:20" x14ac:dyDescent="0.25">
      <c r="A2" s="61"/>
      <c r="G2" s="48"/>
      <c r="K2" s="48"/>
      <c r="O2" s="48"/>
      <c r="T2" s="61"/>
    </row>
    <row r="3" spans="1:20" ht="21" x14ac:dyDescent="0.35">
      <c r="A3" s="61"/>
      <c r="C3" s="68" t="s">
        <v>238</v>
      </c>
      <c r="D3" s="68" t="s">
        <v>240</v>
      </c>
      <c r="E3" s="69"/>
      <c r="F3" s="70"/>
      <c r="G3" s="57"/>
      <c r="H3" s="69"/>
      <c r="I3" s="69"/>
      <c r="J3" s="69"/>
      <c r="K3" s="57"/>
      <c r="L3" s="69"/>
      <c r="M3" s="69"/>
      <c r="N3" s="69"/>
      <c r="O3" s="57"/>
      <c r="P3" s="69"/>
      <c r="Q3" s="69"/>
      <c r="R3" s="69"/>
      <c r="T3" s="61"/>
    </row>
    <row r="4" spans="1:20" x14ac:dyDescent="0.25">
      <c r="A4" s="61"/>
      <c r="C4" s="34"/>
      <c r="D4" s="34"/>
      <c r="T4" s="61"/>
    </row>
    <row r="5" spans="1:20" s="64" customFormat="1" x14ac:dyDescent="0.25">
      <c r="A5" s="36"/>
      <c r="C5" s="65" t="s">
        <v>2</v>
      </c>
      <c r="D5" s="77" t="s">
        <v>372</v>
      </c>
      <c r="E5" s="65" t="s">
        <v>332</v>
      </c>
      <c r="F5" s="66"/>
      <c r="G5" s="58"/>
      <c r="H5" s="67"/>
      <c r="I5" s="67"/>
      <c r="J5" s="67"/>
      <c r="K5" s="58"/>
      <c r="L5" s="67"/>
      <c r="M5" s="67"/>
      <c r="N5" s="67"/>
      <c r="O5" s="58"/>
      <c r="P5" s="67"/>
      <c r="Q5" s="67"/>
      <c r="R5" s="67"/>
      <c r="T5" s="36"/>
    </row>
    <row r="6" spans="1:20" x14ac:dyDescent="0.25">
      <c r="A6" s="61"/>
      <c r="C6" s="34"/>
      <c r="D6" s="34"/>
      <c r="T6" s="61"/>
    </row>
    <row r="7" spans="1:20" x14ac:dyDescent="0.25">
      <c r="A7" s="61"/>
      <c r="C7" s="45" t="s">
        <v>331</v>
      </c>
      <c r="D7" s="45"/>
      <c r="E7" s="46"/>
      <c r="F7" s="74"/>
      <c r="G7" s="32"/>
      <c r="H7" s="46"/>
      <c r="I7" s="46"/>
      <c r="T7" s="61"/>
    </row>
    <row r="8" spans="1:20" x14ac:dyDescent="0.25">
      <c r="A8" s="61"/>
      <c r="T8" s="61"/>
    </row>
    <row r="9" spans="1:20" x14ac:dyDescent="0.25">
      <c r="A9" s="61"/>
      <c r="C9" s="35"/>
      <c r="D9" s="167" t="s">
        <v>135</v>
      </c>
      <c r="E9" s="167"/>
      <c r="F9" s="167"/>
      <c r="H9" s="167" t="s">
        <v>138</v>
      </c>
      <c r="I9" s="167"/>
      <c r="J9" s="167"/>
      <c r="L9" s="167" t="s">
        <v>136</v>
      </c>
      <c r="M9" s="167"/>
      <c r="N9" s="167"/>
      <c r="P9" s="167" t="s">
        <v>137</v>
      </c>
      <c r="Q9" s="167"/>
      <c r="R9" s="167"/>
      <c r="S9" s="168"/>
      <c r="T9" s="61"/>
    </row>
    <row r="10" spans="1:20" x14ac:dyDescent="0.25">
      <c r="A10" s="61"/>
      <c r="C10" s="35"/>
      <c r="D10" s="37" t="s">
        <v>139</v>
      </c>
      <c r="E10" s="37" t="s">
        <v>140</v>
      </c>
      <c r="F10" s="71" t="s">
        <v>330</v>
      </c>
      <c r="H10" s="37" t="s">
        <v>139</v>
      </c>
      <c r="I10" s="37" t="s">
        <v>140</v>
      </c>
      <c r="J10" s="71" t="s">
        <v>330</v>
      </c>
      <c r="L10" s="37" t="s">
        <v>139</v>
      </c>
      <c r="M10" s="37" t="s">
        <v>140</v>
      </c>
      <c r="N10" s="71" t="s">
        <v>330</v>
      </c>
      <c r="P10" s="37" t="s">
        <v>139</v>
      </c>
      <c r="Q10" s="37" t="s">
        <v>140</v>
      </c>
      <c r="R10" s="71" t="s">
        <v>330</v>
      </c>
      <c r="S10" s="168"/>
      <c r="T10" s="61"/>
    </row>
    <row r="11" spans="1:20" s="16" customFormat="1" ht="45" x14ac:dyDescent="0.25">
      <c r="A11" s="62"/>
      <c r="C11" s="37" t="s">
        <v>3</v>
      </c>
      <c r="D11" s="16" t="s">
        <v>180</v>
      </c>
      <c r="F11" s="135"/>
      <c r="G11" s="21"/>
      <c r="H11" s="16" t="s">
        <v>173</v>
      </c>
      <c r="J11" s="135"/>
      <c r="K11" s="21"/>
      <c r="L11" s="16" t="s">
        <v>174</v>
      </c>
      <c r="N11" s="135"/>
      <c r="O11" s="21"/>
      <c r="P11" s="16" t="s">
        <v>175</v>
      </c>
      <c r="R11" s="135"/>
      <c r="T11" s="62"/>
    </row>
    <row r="12" spans="1:20" s="21" customFormat="1" x14ac:dyDescent="0.25">
      <c r="A12" s="30"/>
      <c r="B12" s="48"/>
      <c r="F12" s="84"/>
      <c r="J12" s="84"/>
      <c r="N12" s="84"/>
      <c r="R12" s="84"/>
      <c r="T12" s="30"/>
    </row>
    <row r="13" spans="1:20" s="16" customFormat="1" ht="153" x14ac:dyDescent="0.25">
      <c r="A13" s="62"/>
      <c r="C13" s="37" t="s">
        <v>190</v>
      </c>
      <c r="D13" s="16" t="s">
        <v>180</v>
      </c>
      <c r="F13" s="135"/>
      <c r="G13" s="21"/>
      <c r="I13" s="16" t="s">
        <v>141</v>
      </c>
      <c r="J13" s="135"/>
      <c r="K13" s="21"/>
      <c r="M13" s="16" t="s">
        <v>350</v>
      </c>
      <c r="N13" s="135"/>
      <c r="O13" s="21"/>
      <c r="P13" s="15" t="s">
        <v>176</v>
      </c>
      <c r="R13" s="135"/>
      <c r="T13" s="62"/>
    </row>
    <row r="14" spans="1:20" s="21" customFormat="1" x14ac:dyDescent="0.25">
      <c r="A14" s="30"/>
      <c r="B14" s="48"/>
      <c r="F14" s="84"/>
      <c r="J14" s="84"/>
      <c r="N14" s="84"/>
      <c r="R14" s="84"/>
      <c r="T14" s="30"/>
    </row>
    <row r="15" spans="1:20" ht="75" x14ac:dyDescent="0.25">
      <c r="A15" s="61"/>
      <c r="C15" s="37" t="s">
        <v>142</v>
      </c>
      <c r="D15" s="15" t="s">
        <v>179</v>
      </c>
      <c r="E15" s="15"/>
      <c r="F15" s="135"/>
      <c r="H15" s="15"/>
      <c r="I15" s="15" t="s">
        <v>184</v>
      </c>
      <c r="J15" s="135"/>
      <c r="L15" s="15"/>
      <c r="M15" s="15" t="s">
        <v>182</v>
      </c>
      <c r="N15" s="135"/>
      <c r="P15" s="15" t="s">
        <v>176</v>
      </c>
      <c r="Q15" s="15"/>
      <c r="R15" s="135"/>
      <c r="T15" s="61"/>
    </row>
    <row r="16" spans="1:20" s="21" customFormat="1" x14ac:dyDescent="0.25">
      <c r="A16" s="30"/>
      <c r="B16" s="48"/>
      <c r="F16" s="84"/>
      <c r="J16" s="84"/>
      <c r="N16" s="84"/>
      <c r="R16" s="84"/>
      <c r="T16" s="30"/>
    </row>
    <row r="17" spans="1:20" ht="45" customHeight="1" x14ac:dyDescent="0.25">
      <c r="A17" s="61"/>
      <c r="C17" s="37" t="s">
        <v>143</v>
      </c>
      <c r="D17" s="15"/>
      <c r="E17" s="15" t="s">
        <v>178</v>
      </c>
      <c r="F17" s="135"/>
      <c r="H17" s="15"/>
      <c r="I17" s="15" t="s">
        <v>181</v>
      </c>
      <c r="J17" s="135"/>
      <c r="L17" s="15"/>
      <c r="M17" s="16" t="s">
        <v>183</v>
      </c>
      <c r="N17" s="135"/>
      <c r="P17" s="15"/>
      <c r="Q17" s="15" t="s">
        <v>177</v>
      </c>
      <c r="R17" s="135"/>
      <c r="T17" s="61"/>
    </row>
    <row r="18" spans="1:20" ht="24.95" customHeight="1" x14ac:dyDescent="0.25">
      <c r="A18" s="61"/>
      <c r="T18" s="61"/>
    </row>
    <row r="19" spans="1:20" ht="18.95" customHeight="1" x14ac:dyDescent="0.25">
      <c r="A19" s="61"/>
      <c r="B19" s="61"/>
      <c r="C19" s="61"/>
      <c r="D19" s="61"/>
      <c r="E19" s="61"/>
      <c r="F19" s="63"/>
      <c r="G19" s="30"/>
      <c r="H19" s="61"/>
      <c r="I19" s="61"/>
      <c r="J19" s="61"/>
      <c r="K19" s="30"/>
      <c r="L19" s="61"/>
      <c r="M19" s="61"/>
      <c r="N19" s="61"/>
      <c r="O19" s="30"/>
      <c r="P19" s="61"/>
      <c r="Q19" s="61"/>
      <c r="R19" s="61"/>
      <c r="S19" s="61"/>
      <c r="T19" s="61"/>
    </row>
    <row r="25" spans="1:20" x14ac:dyDescent="0.25">
      <c r="D25" s="17"/>
    </row>
  </sheetData>
  <sheetProtection insertColumns="0" insertRows="0"/>
  <mergeCells count="5">
    <mergeCell ref="D9:F9"/>
    <mergeCell ref="H9:J9"/>
    <mergeCell ref="L9:N9"/>
    <mergeCell ref="P9:R9"/>
    <mergeCell ref="S9:S10"/>
  </mergeCells>
  <dataValidations count="3">
    <dataValidation type="list" errorStyle="information" allowBlank="1" showInputMessage="1" error="Should be 1, 0.5, 0, -0.5 or -1" prompt="Select default or enter a value" sqref="F11 F13 F15 R11 R13 R15 J11 N11">
      <formula1>"+Default_1"</formula1>
    </dataValidation>
    <dataValidation type="list" errorStyle="information" allowBlank="1" showInputMessage="1" error="Should be 1, 0.5, 0, -0.5 or -1" prompt="Select default or enter a value" sqref="N13">
      <formula1>"+Default_0"</formula1>
    </dataValidation>
    <dataValidation type="list" errorStyle="information" allowBlank="1" showInputMessage="1" error="Should be 1, 0.5, 0, -0.5 or -1" prompt="Select default or enter a value" sqref="F17 J13 R17 J15 J17 N15 N17">
      <formula1>"+Default_minus1"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I7"/>
  <sheetViews>
    <sheetView workbookViewId="0">
      <selection activeCell="J12" sqref="J12"/>
    </sheetView>
  </sheetViews>
  <sheetFormatPr defaultRowHeight="15" x14ac:dyDescent="0.25"/>
  <sheetData>
    <row r="2" spans="2:9" x14ac:dyDescent="0.25">
      <c r="B2" t="s">
        <v>229</v>
      </c>
      <c r="E2" t="s">
        <v>230</v>
      </c>
      <c r="I2" t="s">
        <v>241</v>
      </c>
    </row>
    <row r="3" spans="2:9" x14ac:dyDescent="0.25">
      <c r="B3">
        <v>1</v>
      </c>
      <c r="E3">
        <v>1</v>
      </c>
      <c r="I3">
        <v>1</v>
      </c>
    </row>
    <row r="4" spans="2:9" x14ac:dyDescent="0.25">
      <c r="I4">
        <v>0</v>
      </c>
    </row>
    <row r="5" spans="2:9" x14ac:dyDescent="0.25">
      <c r="I5">
        <v>-1</v>
      </c>
    </row>
    <row r="6" spans="2:9" x14ac:dyDescent="0.25">
      <c r="I6">
        <v>-0.5</v>
      </c>
    </row>
    <row r="7" spans="2:9" x14ac:dyDescent="0.25">
      <c r="I7">
        <v>-1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54"/>
  <sheetViews>
    <sheetView showGridLines="0" showRowColHeaders="0" zoomScale="80" zoomScaleNormal="80" workbookViewId="0"/>
  </sheetViews>
  <sheetFormatPr defaultRowHeight="15" x14ac:dyDescent="0.25"/>
  <cols>
    <col min="1" max="1" width="3.140625" style="84" customWidth="1"/>
    <col min="2" max="2" width="3.5703125" style="84" customWidth="1"/>
    <col min="3" max="3" width="8.5703125" style="84"/>
    <col min="4" max="4" width="22.42578125" style="84" customWidth="1"/>
    <col min="5" max="5" width="14.42578125" style="84" customWidth="1"/>
    <col min="6" max="6" width="15.5703125" style="84" customWidth="1"/>
    <col min="7" max="7" width="17.42578125" style="84" customWidth="1"/>
    <col min="8" max="8" width="18.42578125" style="84" customWidth="1"/>
    <col min="9" max="10" width="4.140625" style="84" customWidth="1"/>
    <col min="11" max="11" width="9.5703125" style="84" customWidth="1"/>
    <col min="12" max="12" width="13" style="84" customWidth="1"/>
    <col min="13" max="13" width="7.42578125" style="84" customWidth="1"/>
    <col min="14" max="17" width="9.140625" style="84"/>
    <col min="18" max="18" width="25" style="84" customWidth="1"/>
    <col min="19" max="22" width="9.140625" style="84"/>
    <col min="23" max="23" width="13" style="84" bestFit="1" customWidth="1"/>
    <col min="24" max="16384" width="9.140625" style="84"/>
  </cols>
  <sheetData>
    <row r="1" spans="1:16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6" x14ac:dyDescent="0.25">
      <c r="A2" s="136"/>
      <c r="J2" s="136"/>
    </row>
    <row r="3" spans="1:16" ht="21" x14ac:dyDescent="0.35">
      <c r="A3" s="136"/>
      <c r="C3" s="81" t="s">
        <v>245</v>
      </c>
      <c r="D3" s="81" t="s">
        <v>247</v>
      </c>
      <c r="E3" s="82"/>
      <c r="F3" s="82"/>
      <c r="G3" s="82"/>
      <c r="H3" s="82"/>
      <c r="J3" s="136"/>
    </row>
    <row r="4" spans="1:16" x14ac:dyDescent="0.25">
      <c r="A4" s="136"/>
      <c r="J4" s="136"/>
    </row>
    <row r="5" spans="1:16" s="100" customFormat="1" x14ac:dyDescent="0.25">
      <c r="A5" s="137"/>
      <c r="C5" s="101" t="s">
        <v>2</v>
      </c>
      <c r="D5" s="138" t="s">
        <v>373</v>
      </c>
      <c r="E5" s="101" t="s">
        <v>333</v>
      </c>
      <c r="F5" s="101"/>
      <c r="G5" s="101"/>
      <c r="H5" s="101"/>
      <c r="J5" s="137"/>
    </row>
    <row r="6" spans="1:16" x14ac:dyDescent="0.25">
      <c r="A6" s="136"/>
      <c r="J6" s="136"/>
    </row>
    <row r="7" spans="1:16" x14ac:dyDescent="0.25">
      <c r="A7" s="136"/>
      <c r="D7" s="139" t="s">
        <v>290</v>
      </c>
      <c r="E7" s="139"/>
      <c r="F7" s="139"/>
      <c r="G7" s="139"/>
      <c r="H7" s="139"/>
      <c r="J7" s="136"/>
    </row>
    <row r="8" spans="1:16" x14ac:dyDescent="0.25">
      <c r="A8" s="136"/>
      <c r="D8" s="139" t="s">
        <v>291</v>
      </c>
      <c r="E8" s="139"/>
      <c r="F8" s="139"/>
      <c r="G8" s="139"/>
      <c r="H8" s="139"/>
      <c r="J8" s="136"/>
    </row>
    <row r="9" spans="1:16" x14ac:dyDescent="0.25">
      <c r="A9" s="136"/>
      <c r="J9" s="136"/>
    </row>
    <row r="10" spans="1:16" x14ac:dyDescent="0.25">
      <c r="A10" s="136"/>
      <c r="E10" s="90" t="s">
        <v>68</v>
      </c>
      <c r="J10" s="136"/>
      <c r="N10" s="169"/>
      <c r="O10" s="169"/>
      <c r="P10" s="169"/>
    </row>
    <row r="11" spans="1:16" x14ac:dyDescent="0.25">
      <c r="A11" s="136"/>
      <c r="D11" s="140"/>
      <c r="E11" s="141" t="s">
        <v>51</v>
      </c>
      <c r="F11" s="141" t="s">
        <v>89</v>
      </c>
      <c r="G11" s="141" t="s">
        <v>90</v>
      </c>
      <c r="H11" s="141" t="s">
        <v>91</v>
      </c>
      <c r="J11" s="136"/>
    </row>
    <row r="12" spans="1:16" x14ac:dyDescent="0.25">
      <c r="A12" s="136"/>
      <c r="D12" s="140"/>
      <c r="E12" s="141" t="s">
        <v>150</v>
      </c>
      <c r="F12" s="141" t="s">
        <v>151</v>
      </c>
      <c r="G12" s="142" t="s">
        <v>152</v>
      </c>
      <c r="H12" s="141" t="s">
        <v>153</v>
      </c>
      <c r="J12" s="136"/>
    </row>
    <row r="13" spans="1:16" x14ac:dyDescent="0.25">
      <c r="A13" s="136"/>
      <c r="D13" s="143" t="s">
        <v>3</v>
      </c>
      <c r="E13" s="144">
        <f>'Step 1 - VEC and Persistence'!P33*'Step 2 - OSR pros_cons'!F11</f>
        <v>0</v>
      </c>
      <c r="F13" s="144">
        <f>'Step 1 - VEC and Persistence'!Q33*'Step 2 - OSR pros_cons'!J11</f>
        <v>0</v>
      </c>
      <c r="G13" s="144">
        <f>'Step 1 - VEC and Persistence'!R33*'Step 2 - OSR pros_cons'!N11</f>
        <v>0</v>
      </c>
      <c r="H13" s="118">
        <f>'Step 1 - VEC and Persistence'!S51*'Step 2 - OSR pros_cons'!R11*IF('Step 2 - Pollution Assessment'!G13=0,0,1)</f>
        <v>0</v>
      </c>
      <c r="J13" s="136"/>
    </row>
    <row r="14" spans="1:16" x14ac:dyDescent="0.25">
      <c r="A14" s="136"/>
      <c r="D14" s="140"/>
      <c r="E14" s="140"/>
      <c r="F14" s="140"/>
      <c r="G14" s="140"/>
      <c r="H14" s="140"/>
      <c r="J14" s="136"/>
    </row>
    <row r="15" spans="1:16" x14ac:dyDescent="0.25">
      <c r="A15" s="136"/>
      <c r="D15" s="143" t="s">
        <v>190</v>
      </c>
      <c r="E15" s="144">
        <f>'Step 1 - VEC and Persistence'!P33*'Step 2 - OSR pros_cons'!F13</f>
        <v>0</v>
      </c>
      <c r="F15" s="144">
        <f>'Step 1 - VEC and Persistence'!Q33*'Step 2 - OSR pros_cons'!J13</f>
        <v>0</v>
      </c>
      <c r="G15" s="144">
        <f>'Step 1 - VEC and Persistence'!R33*'Step 2 - OSR pros_cons'!N13</f>
        <v>0</v>
      </c>
      <c r="H15" s="118">
        <f>'Step 1 - VEC and Persistence'!S51*'Step 2 - OSR pros_cons'!R13*IF('Step 2 - Pollution Assessment'!G13=0,0,1)</f>
        <v>0</v>
      </c>
      <c r="J15" s="136"/>
    </row>
    <row r="16" spans="1:16" x14ac:dyDescent="0.25">
      <c r="A16" s="136"/>
      <c r="D16" s="140"/>
      <c r="E16" s="140"/>
      <c r="F16" s="140"/>
      <c r="G16" s="140"/>
      <c r="H16" s="140"/>
      <c r="J16" s="136"/>
    </row>
    <row r="17" spans="1:10" x14ac:dyDescent="0.25">
      <c r="A17" s="136"/>
      <c r="D17" s="143" t="s">
        <v>142</v>
      </c>
      <c r="E17" s="144">
        <f>'Step 1 - VEC and Persistence'!P33*'Step 2 - OSR pros_cons'!F15</f>
        <v>0</v>
      </c>
      <c r="F17" s="144">
        <f>'Step 1 - VEC and Persistence'!Q33*'Step 2 - OSR pros_cons'!J15</f>
        <v>0</v>
      </c>
      <c r="G17" s="144">
        <f>'Step 1 - VEC and Persistence'!R33*'Step 2 - OSR pros_cons'!N15</f>
        <v>0</v>
      </c>
      <c r="H17" s="118">
        <f>'Step 1 - VEC and Persistence'!S51*'Step 2 - OSR pros_cons'!R15*IF('Step 2 - Pollution Assessment'!G13=0,0,1)</f>
        <v>0</v>
      </c>
      <c r="J17" s="136"/>
    </row>
    <row r="18" spans="1:10" x14ac:dyDescent="0.25">
      <c r="A18" s="136"/>
      <c r="D18" s="140"/>
      <c r="E18" s="140"/>
      <c r="F18" s="140"/>
      <c r="G18" s="140"/>
      <c r="H18" s="140"/>
      <c r="J18" s="136"/>
    </row>
    <row r="19" spans="1:10" x14ac:dyDescent="0.25">
      <c r="A19" s="136"/>
      <c r="D19" s="143" t="s">
        <v>143</v>
      </c>
      <c r="E19" s="144">
        <f>'Step 1 - VEC and Persistence'!P33*'Step 2 - OSR pros_cons'!F17</f>
        <v>0</v>
      </c>
      <c r="F19" s="144">
        <f>'Step 1 - VEC and Persistence'!Q33*'Step 2 - OSR pros_cons'!J17</f>
        <v>0</v>
      </c>
      <c r="G19" s="144">
        <f>'Step 1 - VEC and Persistence'!R33*'Step 2 - OSR pros_cons'!N17</f>
        <v>0</v>
      </c>
      <c r="H19" s="118">
        <f>'Step 1 - VEC and Persistence'!S51*'Step 2 - OSR pros_cons'!R17*IF('Step 2 - Pollution Assessment'!G13=0,0,1)</f>
        <v>0</v>
      </c>
      <c r="J19" s="136"/>
    </row>
    <row r="20" spans="1:10" x14ac:dyDescent="0.25">
      <c r="A20" s="136"/>
      <c r="J20" s="136"/>
    </row>
    <row r="21" spans="1:10" x14ac:dyDescent="0.25">
      <c r="A21" s="136"/>
      <c r="D21" s="84" t="s">
        <v>249</v>
      </c>
      <c r="E21" s="90" t="s">
        <v>69</v>
      </c>
      <c r="J21" s="136"/>
    </row>
    <row r="22" spans="1:10" x14ac:dyDescent="0.25">
      <c r="A22" s="136"/>
      <c r="D22" s="140"/>
      <c r="E22" s="141" t="s">
        <v>51</v>
      </c>
      <c r="F22" s="141" t="s">
        <v>89</v>
      </c>
      <c r="G22" s="141" t="s">
        <v>90</v>
      </c>
      <c r="H22" s="141" t="s">
        <v>91</v>
      </c>
      <c r="J22" s="136"/>
    </row>
    <row r="23" spans="1:10" x14ac:dyDescent="0.25">
      <c r="A23" s="136"/>
      <c r="D23" s="140"/>
      <c r="E23" s="141" t="s">
        <v>150</v>
      </c>
      <c r="F23" s="141" t="s">
        <v>151</v>
      </c>
      <c r="G23" s="142" t="s">
        <v>152</v>
      </c>
      <c r="H23" s="141" t="s">
        <v>153</v>
      </c>
      <c r="J23" s="136"/>
    </row>
    <row r="24" spans="1:10" x14ac:dyDescent="0.25">
      <c r="A24" s="136"/>
      <c r="D24" s="143" t="s">
        <v>3</v>
      </c>
      <c r="E24" s="144">
        <f>'Step 1 - VEC and Persistence'!$U$51*'Step 2 - OSR pros_cons'!F11</f>
        <v>0</v>
      </c>
      <c r="F24" s="144">
        <f>'Step 1 - VEC and Persistence'!$V$51*'Step 2 - OSR pros_cons'!J11</f>
        <v>0</v>
      </c>
      <c r="G24" s="144">
        <f>'Step 1 - VEC and Persistence'!$W$51*'Step 2 - OSR pros_cons'!N11</f>
        <v>0</v>
      </c>
      <c r="H24" s="118">
        <f>'Step 1 - VEC and Persistence'!$X$51*'Step 2 - OSR pros_cons'!R11*IF('Step 2 - Pollution Assessment'!G13=0,0,1)</f>
        <v>0</v>
      </c>
      <c r="J24" s="136"/>
    </row>
    <row r="25" spans="1:10" x14ac:dyDescent="0.25">
      <c r="A25" s="136"/>
      <c r="D25" s="140"/>
      <c r="E25" s="140"/>
      <c r="F25" s="140"/>
      <c r="G25" s="140"/>
      <c r="H25" s="140"/>
      <c r="J25" s="136"/>
    </row>
    <row r="26" spans="1:10" x14ac:dyDescent="0.25">
      <c r="A26" s="136"/>
      <c r="D26" s="143" t="s">
        <v>190</v>
      </c>
      <c r="E26" s="144">
        <f>'Step 1 - VEC and Persistence'!$U$51*'Step 2 - OSR pros_cons'!F13</f>
        <v>0</v>
      </c>
      <c r="F26" s="144">
        <f>'Step 1 - VEC and Persistence'!$V$51*'Step 2 - OSR pros_cons'!J13</f>
        <v>0</v>
      </c>
      <c r="G26" s="144">
        <f>'Step 1 - VEC and Persistence'!$W$51*'Step 2 - OSR pros_cons'!N13</f>
        <v>0</v>
      </c>
      <c r="H26" s="118">
        <f>'Step 1 - VEC and Persistence'!$X$51*'Step 2 - OSR pros_cons'!R13*IF('Step 2 - Pollution Assessment'!G13=0,0,1)</f>
        <v>0</v>
      </c>
      <c r="J26" s="136"/>
    </row>
    <row r="27" spans="1:10" x14ac:dyDescent="0.25">
      <c r="A27" s="136"/>
      <c r="D27" s="140"/>
      <c r="E27" s="140"/>
      <c r="F27" s="140"/>
      <c r="G27" s="140"/>
      <c r="H27" s="140"/>
      <c r="J27" s="136"/>
    </row>
    <row r="28" spans="1:10" x14ac:dyDescent="0.25">
      <c r="A28" s="136"/>
      <c r="D28" s="143" t="s">
        <v>142</v>
      </c>
      <c r="E28" s="144">
        <f>'Step 1 - VEC and Persistence'!$U$51*'Step 2 - OSR pros_cons'!F15</f>
        <v>0</v>
      </c>
      <c r="F28" s="144">
        <f>'Step 1 - VEC and Persistence'!$V$51*'Step 2 - OSR pros_cons'!J15</f>
        <v>0</v>
      </c>
      <c r="G28" s="144">
        <f>'Step 1 - VEC and Persistence'!$W$51*'Step 2 - OSR pros_cons'!N15</f>
        <v>0</v>
      </c>
      <c r="H28" s="118">
        <f>'Step 1 - VEC and Persistence'!$X$51*'Step 2 - OSR pros_cons'!R15*IF('Step 2 - Pollution Assessment'!G13=0,0,1)</f>
        <v>0</v>
      </c>
      <c r="J28" s="136"/>
    </row>
    <row r="29" spans="1:10" x14ac:dyDescent="0.25">
      <c r="A29" s="136"/>
      <c r="D29" s="140"/>
      <c r="E29" s="140"/>
      <c r="F29" s="140"/>
      <c r="G29" s="140"/>
      <c r="H29" s="140"/>
      <c r="J29" s="136"/>
    </row>
    <row r="30" spans="1:10" x14ac:dyDescent="0.25">
      <c r="A30" s="136"/>
      <c r="D30" s="143" t="s">
        <v>143</v>
      </c>
      <c r="E30" s="144">
        <f>'Step 1 - VEC and Persistence'!$U$51*'Step 2 - OSR pros_cons'!F17</f>
        <v>0</v>
      </c>
      <c r="F30" s="144">
        <f>'Step 1 - VEC and Persistence'!$V$51*'Step 2 - OSR pros_cons'!J17</f>
        <v>0</v>
      </c>
      <c r="G30" s="144">
        <f>'Step 1 - VEC and Persistence'!$W$51*'Step 2 - OSR pros_cons'!N17</f>
        <v>0</v>
      </c>
      <c r="H30" s="118">
        <f>'Step 1 - VEC and Persistence'!$X$51*'Step 2 - OSR pros_cons'!R17*IF('Step 2 - Pollution Assessment'!G13=0,0,1)</f>
        <v>0</v>
      </c>
      <c r="J30" s="136"/>
    </row>
    <row r="31" spans="1:10" x14ac:dyDescent="0.25">
      <c r="A31" s="136"/>
      <c r="J31" s="136"/>
    </row>
    <row r="32" spans="1:10" x14ac:dyDescent="0.25">
      <c r="A32" s="136"/>
      <c r="D32" s="84" t="s">
        <v>249</v>
      </c>
      <c r="E32" s="90" t="s">
        <v>70</v>
      </c>
      <c r="J32" s="136"/>
    </row>
    <row r="33" spans="1:10" x14ac:dyDescent="0.25">
      <c r="A33" s="136"/>
      <c r="D33" s="140"/>
      <c r="E33" s="141" t="s">
        <v>51</v>
      </c>
      <c r="F33" s="141" t="s">
        <v>89</v>
      </c>
      <c r="G33" s="141" t="s">
        <v>90</v>
      </c>
      <c r="H33" s="141" t="s">
        <v>91</v>
      </c>
      <c r="J33" s="136"/>
    </row>
    <row r="34" spans="1:10" x14ac:dyDescent="0.25">
      <c r="A34" s="136"/>
      <c r="D34" s="140"/>
      <c r="E34" s="141" t="s">
        <v>150</v>
      </c>
      <c r="F34" s="141" t="s">
        <v>151</v>
      </c>
      <c r="G34" s="142" t="s">
        <v>152</v>
      </c>
      <c r="H34" s="141" t="s">
        <v>153</v>
      </c>
      <c r="J34" s="136"/>
    </row>
    <row r="35" spans="1:10" x14ac:dyDescent="0.25">
      <c r="A35" s="136"/>
      <c r="D35" s="143" t="s">
        <v>3</v>
      </c>
      <c r="E35" s="144">
        <f>'Step 1 - VEC and Persistence'!$U$51*'Step 2 - OSR pros_cons'!F11</f>
        <v>0</v>
      </c>
      <c r="F35" s="144">
        <f>'Step 1 - VEC and Persistence'!$AA$51*'Step 2 - OSR pros_cons'!J11</f>
        <v>0</v>
      </c>
      <c r="G35" s="144">
        <f>'Step 1 - VEC and Persistence'!$AB$51*'Step 2 - OSR pros_cons'!N11</f>
        <v>0</v>
      </c>
      <c r="H35" s="118">
        <f>'Step 1 - VEC and Persistence'!$AC$51*'Step 2 - OSR pros_cons'!R11*IF('Step 2 - Pollution Assessment'!G13=0,0,1)</f>
        <v>0</v>
      </c>
      <c r="J35" s="136"/>
    </row>
    <row r="36" spans="1:10" x14ac:dyDescent="0.25">
      <c r="A36" s="136"/>
      <c r="D36" s="140"/>
      <c r="E36" s="140"/>
      <c r="F36" s="140"/>
      <c r="G36" s="140"/>
      <c r="H36" s="140"/>
      <c r="J36" s="136"/>
    </row>
    <row r="37" spans="1:10" x14ac:dyDescent="0.25">
      <c r="A37" s="136"/>
      <c r="D37" s="143" t="s">
        <v>190</v>
      </c>
      <c r="E37" s="144">
        <f>'Step 1 - VEC and Persistence'!$U$51*'Step 2 - OSR pros_cons'!F13</f>
        <v>0</v>
      </c>
      <c r="F37" s="144">
        <f>'Step 1 - VEC and Persistence'!$AA$51*'Step 2 - OSR pros_cons'!J13</f>
        <v>0</v>
      </c>
      <c r="G37" s="144">
        <f>'Step 1 - VEC and Persistence'!$AB$51*'Step 2 - OSR pros_cons'!N13</f>
        <v>0</v>
      </c>
      <c r="H37" s="118">
        <f>'Step 1 - VEC and Persistence'!$AC$51*'Step 2 - OSR pros_cons'!R13*IF('Step 2 - Pollution Assessment'!G13=0,0,1)</f>
        <v>0</v>
      </c>
      <c r="J37" s="136"/>
    </row>
    <row r="38" spans="1:10" x14ac:dyDescent="0.25">
      <c r="A38" s="136"/>
      <c r="D38" s="140"/>
      <c r="E38" s="140"/>
      <c r="F38" s="140"/>
      <c r="G38" s="140"/>
      <c r="H38" s="140"/>
      <c r="J38" s="136"/>
    </row>
    <row r="39" spans="1:10" x14ac:dyDescent="0.25">
      <c r="A39" s="136"/>
      <c r="D39" s="143" t="s">
        <v>142</v>
      </c>
      <c r="E39" s="144">
        <f>'Step 1 - VEC and Persistence'!$U$51*'Step 2 - OSR pros_cons'!F15</f>
        <v>0</v>
      </c>
      <c r="F39" s="144">
        <f>'Step 1 - VEC and Persistence'!$AA$51*'Step 2 - OSR pros_cons'!J15</f>
        <v>0</v>
      </c>
      <c r="G39" s="144">
        <f>'Step 1 - VEC and Persistence'!$AB$51*'Step 2 - OSR pros_cons'!N15</f>
        <v>0</v>
      </c>
      <c r="H39" s="118">
        <f>'Step 1 - VEC and Persistence'!$AC$51*'Step 2 - OSR pros_cons'!R15*IF('Step 2 - Pollution Assessment'!G13=0,0,1)</f>
        <v>0</v>
      </c>
      <c r="J39" s="136"/>
    </row>
    <row r="40" spans="1:10" x14ac:dyDescent="0.25">
      <c r="A40" s="136"/>
      <c r="D40" s="140"/>
      <c r="E40" s="140"/>
      <c r="F40" s="140"/>
      <c r="G40" s="140"/>
      <c r="H40" s="140"/>
      <c r="J40" s="136"/>
    </row>
    <row r="41" spans="1:10" x14ac:dyDescent="0.25">
      <c r="A41" s="136"/>
      <c r="D41" s="143" t="s">
        <v>143</v>
      </c>
      <c r="E41" s="144">
        <f>'Step 1 - VEC and Persistence'!$U$51*'Step 2 - OSR pros_cons'!F17</f>
        <v>0</v>
      </c>
      <c r="F41" s="144">
        <f>'Step 1 - VEC and Persistence'!$AA$51*'Step 2 - OSR pros_cons'!J17</f>
        <v>0</v>
      </c>
      <c r="G41" s="144">
        <f>'Step 1 - VEC and Persistence'!$AB$51*'Step 2 - OSR pros_cons'!N17</f>
        <v>0</v>
      </c>
      <c r="H41" s="118">
        <f>'Step 1 - VEC and Persistence'!$AC$51*'Step 2 - OSR pros_cons'!R17*IF('Step 2 - Pollution Assessment'!G13=0,0,1)</f>
        <v>0</v>
      </c>
      <c r="J41" s="136"/>
    </row>
    <row r="42" spans="1:10" x14ac:dyDescent="0.25">
      <c r="A42" s="136"/>
      <c r="J42" s="136"/>
    </row>
    <row r="43" spans="1:10" x14ac:dyDescent="0.25">
      <c r="A43" s="136"/>
      <c r="D43" s="84" t="s">
        <v>249</v>
      </c>
      <c r="E43" s="90" t="s">
        <v>71</v>
      </c>
      <c r="J43" s="136"/>
    </row>
    <row r="44" spans="1:10" x14ac:dyDescent="0.25">
      <c r="A44" s="136"/>
      <c r="D44" s="140"/>
      <c r="E44" s="141" t="s">
        <v>51</v>
      </c>
      <c r="F44" s="141" t="s">
        <v>89</v>
      </c>
      <c r="G44" s="141" t="s">
        <v>90</v>
      </c>
      <c r="H44" s="141" t="s">
        <v>91</v>
      </c>
      <c r="J44" s="136"/>
    </row>
    <row r="45" spans="1:10" x14ac:dyDescent="0.25">
      <c r="A45" s="136"/>
      <c r="D45" s="140"/>
      <c r="E45" s="141" t="s">
        <v>150</v>
      </c>
      <c r="F45" s="141" t="s">
        <v>151</v>
      </c>
      <c r="G45" s="142" t="s">
        <v>152</v>
      </c>
      <c r="H45" s="141" t="s">
        <v>153</v>
      </c>
      <c r="J45" s="136"/>
    </row>
    <row r="46" spans="1:10" x14ac:dyDescent="0.25">
      <c r="A46" s="136"/>
      <c r="D46" s="143" t="s">
        <v>3</v>
      </c>
      <c r="E46" s="144">
        <f>'Step 1 - VEC and Persistence'!$AE$51*'Step 2 - OSR pros_cons'!F11</f>
        <v>0</v>
      </c>
      <c r="F46" s="144">
        <f>'Step 1 - VEC and Persistence'!$AF$51*'Step 2 - OSR pros_cons'!J11</f>
        <v>0</v>
      </c>
      <c r="G46" s="144">
        <f>'Step 1 - VEC and Persistence'!$AG$51*'Step 2 - OSR pros_cons'!N11</f>
        <v>0</v>
      </c>
      <c r="H46" s="118">
        <f>'Step 1 - VEC and Persistence'!$AH$51*'Step 2 - OSR pros_cons'!R11*IF('Step 2 - Pollution Assessment'!G13=0,0,1)</f>
        <v>0</v>
      </c>
      <c r="J46" s="136"/>
    </row>
    <row r="47" spans="1:10" x14ac:dyDescent="0.25">
      <c r="A47" s="136"/>
      <c r="D47" s="140"/>
      <c r="E47" s="140"/>
      <c r="F47" s="140"/>
      <c r="G47" s="140"/>
      <c r="H47" s="140"/>
      <c r="J47" s="136"/>
    </row>
    <row r="48" spans="1:10" x14ac:dyDescent="0.25">
      <c r="A48" s="136"/>
      <c r="D48" s="143" t="s">
        <v>190</v>
      </c>
      <c r="E48" s="144">
        <f>'Step 1 - VEC and Persistence'!$AE$51*'Step 2 - OSR pros_cons'!F13</f>
        <v>0</v>
      </c>
      <c r="F48" s="144">
        <f>'Step 1 - VEC and Persistence'!$AF$51*'Step 2 - OSR pros_cons'!J13</f>
        <v>0</v>
      </c>
      <c r="G48" s="144">
        <f>'Step 1 - VEC and Persistence'!$AG$51*'Step 2 - OSR pros_cons'!N13</f>
        <v>0</v>
      </c>
      <c r="H48" s="118">
        <f>'Step 1 - VEC and Persistence'!$AH$51*'Step 2 - OSR pros_cons'!R13*IF('Step 2 - Pollution Assessment'!G13=0,0,1)</f>
        <v>0</v>
      </c>
      <c r="J48" s="136"/>
    </row>
    <row r="49" spans="1:10" x14ac:dyDescent="0.25">
      <c r="A49" s="136"/>
      <c r="D49" s="140"/>
      <c r="E49" s="140"/>
      <c r="F49" s="140"/>
      <c r="G49" s="140"/>
      <c r="H49" s="140"/>
      <c r="J49" s="136"/>
    </row>
    <row r="50" spans="1:10" x14ac:dyDescent="0.25">
      <c r="A50" s="136"/>
      <c r="D50" s="143" t="s">
        <v>142</v>
      </c>
      <c r="E50" s="144">
        <f>'Step 1 - VEC and Persistence'!$AE$51*'Step 2 - OSR pros_cons'!F15</f>
        <v>0</v>
      </c>
      <c r="F50" s="144">
        <f>'Step 1 - VEC and Persistence'!$AF$51*'Step 2 - OSR pros_cons'!J15</f>
        <v>0</v>
      </c>
      <c r="G50" s="144">
        <f>'Step 1 - VEC and Persistence'!$AG$51*'Step 2 - OSR pros_cons'!N15</f>
        <v>0</v>
      </c>
      <c r="H50" s="118">
        <f>'Step 1 - VEC and Persistence'!$AH$51*'Step 2 - OSR pros_cons'!R15*IF('Step 2 - Pollution Assessment'!G13=0,0,1)</f>
        <v>0</v>
      </c>
      <c r="J50" s="136"/>
    </row>
    <row r="51" spans="1:10" x14ac:dyDescent="0.25">
      <c r="A51" s="136"/>
      <c r="D51" s="140"/>
      <c r="E51" s="140"/>
      <c r="F51" s="140"/>
      <c r="G51" s="140"/>
      <c r="H51" s="140"/>
      <c r="J51" s="136"/>
    </row>
    <row r="52" spans="1:10" x14ac:dyDescent="0.25">
      <c r="A52" s="136"/>
      <c r="D52" s="143" t="s">
        <v>143</v>
      </c>
      <c r="E52" s="144">
        <f>'Step 1 - VEC and Persistence'!$AE$51*'Step 2 - OSR pros_cons'!F17</f>
        <v>0</v>
      </c>
      <c r="F52" s="144">
        <f>'Step 1 - VEC and Persistence'!$AF$51*'Step 2 - OSR pros_cons'!J17</f>
        <v>0</v>
      </c>
      <c r="G52" s="144">
        <f>'Step 1 - VEC and Persistence'!$AG$51*'Step 2 - OSR pros_cons'!N17</f>
        <v>0</v>
      </c>
      <c r="H52" s="118">
        <f>'Step 1 - VEC and Persistence'!$AH$51*'Step 2 - OSR pros_cons'!R17*IF('Step 2 - Pollution Assessment'!G13=0,0,1)</f>
        <v>0</v>
      </c>
      <c r="J52" s="136"/>
    </row>
    <row r="53" spans="1:10" x14ac:dyDescent="0.25">
      <c r="A53" s="136"/>
      <c r="J53" s="136"/>
    </row>
    <row r="54" spans="1:10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</row>
  </sheetData>
  <sheetProtection algorithmName="SHA-512" hashValue="a1oc0rxwO2NPpLWKuZHBLx3FOwbm2Ah54z+R5l0mwn+nnkpo1X4Szo9Ih+whSH2qi1THJH32tZH0J2qxhrUuZQ==" saltValue="RRHwHY4MfAbdaNZmQQ15Eg==" spinCount="100000" sheet="1" objects="1" scenarios="1" insertColumns="0" insertRows="0"/>
  <mergeCells count="1">
    <mergeCell ref="N10:P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25</vt:i4>
      </vt:variant>
    </vt:vector>
  </HeadingPairs>
  <TitlesOfParts>
    <vt:vector size="44" baseType="lpstr">
      <vt:lpstr>How to use the EOS</vt:lpstr>
      <vt:lpstr>Step 1 - Basic data</vt:lpstr>
      <vt:lpstr>Step 1 - VEC and Persistence</vt:lpstr>
      <vt:lpstr>Step 1 - Oil spill modelling</vt:lpstr>
      <vt:lpstr>Step 1 background data</vt:lpstr>
      <vt:lpstr>Step 2 - Pollution Assessment</vt:lpstr>
      <vt:lpstr>Step 2 - OSR pros_cons</vt:lpstr>
      <vt:lpstr>Step 2 background data</vt:lpstr>
      <vt:lpstr>Step 3 - Effect index (E)</vt:lpstr>
      <vt:lpstr>Step 3 - Soot pollution index</vt:lpstr>
      <vt:lpstr>Step 3 - Recover time</vt:lpstr>
      <vt:lpstr>Step 3 - Recruitment_Fractions</vt:lpstr>
      <vt:lpstr>Step 3 background data</vt:lpstr>
      <vt:lpstr>Step 4 - ISB</vt:lpstr>
      <vt:lpstr>Step 4 - CD</vt:lpstr>
      <vt:lpstr>Step 4 - MR</vt:lpstr>
      <vt:lpstr>Step 4 - DN</vt:lpstr>
      <vt:lpstr>Step 4 - Background</vt:lpstr>
      <vt:lpstr>Step 5 - Results</vt:lpstr>
      <vt:lpstr>Decision_tree_result</vt:lpstr>
      <vt:lpstr>Default_0</vt:lpstr>
      <vt:lpstr>Default_0.5</vt:lpstr>
      <vt:lpstr>Default_1</vt:lpstr>
      <vt:lpstr>Default_Evap_Nat.Disp</vt:lpstr>
      <vt:lpstr>Default_minus0.5</vt:lpstr>
      <vt:lpstr>Default_minus1</vt:lpstr>
      <vt:lpstr>Default_pros_and_cons</vt:lpstr>
      <vt:lpstr>DefaultAlgaeNEC</vt:lpstr>
      <vt:lpstr>DefaultCrustaceaEC50</vt:lpstr>
      <vt:lpstr>DefaultCrustaceansNEC</vt:lpstr>
      <vt:lpstr>DefaultDamageBird</vt:lpstr>
      <vt:lpstr>DefaultEC50Algae</vt:lpstr>
      <vt:lpstr>DefaultFishEC50</vt:lpstr>
      <vt:lpstr>DefaultFishNEC</vt:lpstr>
      <vt:lpstr>DefaultGenerationTime</vt:lpstr>
      <vt:lpstr>DefaultMusselsEC50</vt:lpstr>
      <vt:lpstr>DefaultMusselsNEC</vt:lpstr>
      <vt:lpstr>DefaultOilFilmThicknessSeabed</vt:lpstr>
      <vt:lpstr>DefaultOilFilmThicknessShoreline</vt:lpstr>
      <vt:lpstr>DefaultRecover</vt:lpstr>
      <vt:lpstr>DefaultSimulationLength</vt:lpstr>
      <vt:lpstr>DefaultSpecies</vt:lpstr>
      <vt:lpstr>DefaultUptakeBird</vt:lpstr>
      <vt:lpstr>Persistence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Fritt-Rasmussen</dc:creator>
  <cp:lastModifiedBy>Janne Fritt-Rasmussen</cp:lastModifiedBy>
  <cp:lastPrinted>2019-05-14T11:22:59Z</cp:lastPrinted>
  <dcterms:created xsi:type="dcterms:W3CDTF">2019-02-22T10:01:18Z</dcterms:created>
  <dcterms:modified xsi:type="dcterms:W3CDTF">2019-11-04T13:59:47Z</dcterms:modified>
</cp:coreProperties>
</file>